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477a303b5ed0961d/Dokumenty/Rozpočty/Bartek_S_ZŠ_Krnov/Rozpočet/"/>
    </mc:Choice>
  </mc:AlternateContent>
  <xr:revisionPtr revIDLastSave="0" documentId="8_{40A1B8B9-1294-4A1F-83C9-5917BD152AB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-01 1 Pol" sheetId="12" r:id="rId4"/>
    <sheet name="SO-01 2 Pol" sheetId="13" r:id="rId5"/>
    <sheet name="SO-01 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'SO-01 1 Pol'!$1:$7</definedName>
    <definedName name="_xlnm.Print_Titles" localSheetId="4">'SO-01 2 Pol'!$1:$7</definedName>
    <definedName name="_xlnm.Print_Titles" localSheetId="5">'SO-01 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'SO-01 1 Pol'!$A$1:$Y$73</definedName>
    <definedName name="_xlnm.Print_Area" localSheetId="4">'SO-01 2 Pol'!$A$1:$Y$102</definedName>
    <definedName name="_xlnm.Print_Area" localSheetId="5">'SO-01 3 Pol'!$A$1:$Y$41</definedName>
    <definedName name="_xlnm.Print_Area" localSheetId="1">Stavba!$A$1:$J$73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17" i="1" s="1"/>
  <c r="I64" i="1"/>
  <c r="I63" i="1"/>
  <c r="I62" i="1"/>
  <c r="I61" i="1"/>
  <c r="I60" i="1"/>
  <c r="I59" i="1"/>
  <c r="I58" i="1"/>
  <c r="I57" i="1"/>
  <c r="G44" i="1"/>
  <c r="F44" i="1"/>
  <c r="H44" i="1" s="1"/>
  <c r="I44" i="1" s="1"/>
  <c r="G43" i="1"/>
  <c r="H43" i="1" s="1"/>
  <c r="I43" i="1" s="1"/>
  <c r="F43" i="1"/>
  <c r="G42" i="1"/>
  <c r="F42" i="1"/>
  <c r="G41" i="1"/>
  <c r="F41" i="1"/>
  <c r="G39" i="1"/>
  <c r="F39" i="1"/>
  <c r="G40" i="14"/>
  <c r="G8" i="14"/>
  <c r="K8" i="14"/>
  <c r="O8" i="14"/>
  <c r="V8" i="14"/>
  <c r="G9" i="14"/>
  <c r="I9" i="14"/>
  <c r="I8" i="14" s="1"/>
  <c r="K9" i="14"/>
  <c r="M9" i="14"/>
  <c r="M8" i="14" s="1"/>
  <c r="O9" i="14"/>
  <c r="Q9" i="14"/>
  <c r="Q8" i="14" s="1"/>
  <c r="V9" i="14"/>
  <c r="G11" i="14"/>
  <c r="I11" i="14"/>
  <c r="I10" i="14" s="1"/>
  <c r="K11" i="14"/>
  <c r="M11" i="14"/>
  <c r="O11" i="14"/>
  <c r="Q11" i="14"/>
  <c r="Q10" i="14" s="1"/>
  <c r="V11" i="14"/>
  <c r="G12" i="14"/>
  <c r="G10" i="14" s="1"/>
  <c r="I12" i="14"/>
  <c r="K12" i="14"/>
  <c r="K10" i="14" s="1"/>
  <c r="O12" i="14"/>
  <c r="O10" i="14" s="1"/>
  <c r="Q12" i="14"/>
  <c r="V12" i="14"/>
  <c r="V10" i="14" s="1"/>
  <c r="G13" i="14"/>
  <c r="I13" i="14"/>
  <c r="K13" i="14"/>
  <c r="M13" i="14"/>
  <c r="O13" i="14"/>
  <c r="Q13" i="14"/>
  <c r="V13" i="14"/>
  <c r="G14" i="14"/>
  <c r="M14" i="14" s="1"/>
  <c r="I14" i="14"/>
  <c r="K14" i="14"/>
  <c r="O14" i="14"/>
  <c r="Q14" i="14"/>
  <c r="V14" i="14"/>
  <c r="G16" i="14"/>
  <c r="I16" i="14"/>
  <c r="K16" i="14"/>
  <c r="M16" i="14"/>
  <c r="O16" i="14"/>
  <c r="Q16" i="14"/>
  <c r="V16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1" i="14"/>
  <c r="M21" i="14" s="1"/>
  <c r="I21" i="14"/>
  <c r="K21" i="14"/>
  <c r="O21" i="14"/>
  <c r="Q21" i="14"/>
  <c r="V21" i="14"/>
  <c r="G22" i="14"/>
  <c r="I22" i="14"/>
  <c r="K22" i="14"/>
  <c r="M22" i="14"/>
  <c r="O22" i="14"/>
  <c r="Q22" i="14"/>
  <c r="V22" i="14"/>
  <c r="G23" i="14"/>
  <c r="M23" i="14" s="1"/>
  <c r="I23" i="14"/>
  <c r="K23" i="14"/>
  <c r="O23" i="14"/>
  <c r="Q23" i="14"/>
  <c r="V23" i="14"/>
  <c r="I25" i="14"/>
  <c r="Q25" i="14"/>
  <c r="G26" i="14"/>
  <c r="M26" i="14" s="1"/>
  <c r="M25" i="14" s="1"/>
  <c r="I26" i="14"/>
  <c r="K26" i="14"/>
  <c r="K25" i="14" s="1"/>
  <c r="O26" i="14"/>
  <c r="O25" i="14" s="1"/>
  <c r="Q26" i="14"/>
  <c r="V26" i="14"/>
  <c r="V25" i="14" s="1"/>
  <c r="G29" i="14"/>
  <c r="G28" i="14" s="1"/>
  <c r="I29" i="14"/>
  <c r="K29" i="14"/>
  <c r="K28" i="14" s="1"/>
  <c r="O29" i="14"/>
  <c r="O28" i="14" s="1"/>
  <c r="Q29" i="14"/>
  <c r="V29" i="14"/>
  <c r="V28" i="14" s="1"/>
  <c r="G32" i="14"/>
  <c r="I32" i="14"/>
  <c r="K32" i="14"/>
  <c r="M32" i="14"/>
  <c r="O32" i="14"/>
  <c r="Q32" i="14"/>
  <c r="V32" i="14"/>
  <c r="G34" i="14"/>
  <c r="M34" i="14" s="1"/>
  <c r="I34" i="14"/>
  <c r="K34" i="14"/>
  <c r="O34" i="14"/>
  <c r="Q34" i="14"/>
  <c r="V34" i="14"/>
  <c r="G35" i="14"/>
  <c r="I35" i="14"/>
  <c r="I28" i="14" s="1"/>
  <c r="K35" i="14"/>
  <c r="M35" i="14"/>
  <c r="O35" i="14"/>
  <c r="Q35" i="14"/>
  <c r="Q28" i="14" s="1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AE40" i="14"/>
  <c r="G101" i="13"/>
  <c r="BA30" i="13"/>
  <c r="BA14" i="13"/>
  <c r="G9" i="13"/>
  <c r="I9" i="13"/>
  <c r="I8" i="13" s="1"/>
  <c r="K9" i="13"/>
  <c r="M9" i="13"/>
  <c r="O9" i="13"/>
  <c r="Q9" i="13"/>
  <c r="Q8" i="13" s="1"/>
  <c r="V9" i="13"/>
  <c r="G13" i="13"/>
  <c r="M13" i="13" s="1"/>
  <c r="I13" i="13"/>
  <c r="K13" i="13"/>
  <c r="K8" i="13" s="1"/>
  <c r="O13" i="13"/>
  <c r="Q13" i="13"/>
  <c r="V13" i="13"/>
  <c r="V8" i="13" s="1"/>
  <c r="G15" i="13"/>
  <c r="I15" i="13"/>
  <c r="K15" i="13"/>
  <c r="M15" i="13"/>
  <c r="O15" i="13"/>
  <c r="Q15" i="13"/>
  <c r="V15" i="13"/>
  <c r="G17" i="13"/>
  <c r="M17" i="13" s="1"/>
  <c r="I17" i="13"/>
  <c r="K17" i="13"/>
  <c r="O17" i="13"/>
  <c r="O8" i="13" s="1"/>
  <c r="Q17" i="13"/>
  <c r="V17" i="13"/>
  <c r="G19" i="13"/>
  <c r="I19" i="13"/>
  <c r="K19" i="13"/>
  <c r="M19" i="13"/>
  <c r="O19" i="13"/>
  <c r="Q19" i="13"/>
  <c r="V19" i="13"/>
  <c r="G22" i="13"/>
  <c r="M22" i="13" s="1"/>
  <c r="I22" i="13"/>
  <c r="K22" i="13"/>
  <c r="O22" i="13"/>
  <c r="Q22" i="13"/>
  <c r="V22" i="13"/>
  <c r="G24" i="13"/>
  <c r="I24" i="13"/>
  <c r="K24" i="13"/>
  <c r="M24" i="13"/>
  <c r="O24" i="13"/>
  <c r="Q24" i="13"/>
  <c r="V24" i="13"/>
  <c r="G25" i="13"/>
  <c r="M25" i="13" s="1"/>
  <c r="I25" i="13"/>
  <c r="K25" i="13"/>
  <c r="O25" i="13"/>
  <c r="Q25" i="13"/>
  <c r="V25" i="13"/>
  <c r="G29" i="13"/>
  <c r="I29" i="13"/>
  <c r="K29" i="13"/>
  <c r="M29" i="13"/>
  <c r="O29" i="13"/>
  <c r="Q29" i="13"/>
  <c r="V29" i="13"/>
  <c r="K32" i="13"/>
  <c r="V32" i="13"/>
  <c r="G33" i="13"/>
  <c r="I33" i="13"/>
  <c r="I32" i="13" s="1"/>
  <c r="K33" i="13"/>
  <c r="M33" i="13"/>
  <c r="O33" i="13"/>
  <c r="Q33" i="13"/>
  <c r="Q32" i="13" s="1"/>
  <c r="V33" i="13"/>
  <c r="G36" i="13"/>
  <c r="G32" i="13" s="1"/>
  <c r="I36" i="13"/>
  <c r="K36" i="13"/>
  <c r="O36" i="13"/>
  <c r="O32" i="13" s="1"/>
  <c r="Q36" i="13"/>
  <c r="V36" i="13"/>
  <c r="I37" i="13"/>
  <c r="Q37" i="13"/>
  <c r="G38" i="13"/>
  <c r="G37" i="13" s="1"/>
  <c r="I38" i="13"/>
  <c r="K38" i="13"/>
  <c r="K37" i="13" s="1"/>
  <c r="O38" i="13"/>
  <c r="O37" i="13" s="1"/>
  <c r="Q38" i="13"/>
  <c r="V38" i="13"/>
  <c r="V37" i="13" s="1"/>
  <c r="I40" i="13"/>
  <c r="Q40" i="13"/>
  <c r="G41" i="13"/>
  <c r="M41" i="13" s="1"/>
  <c r="M40" i="13" s="1"/>
  <c r="I41" i="13"/>
  <c r="K41" i="13"/>
  <c r="K40" i="13" s="1"/>
  <c r="O41" i="13"/>
  <c r="O40" i="13" s="1"/>
  <c r="Q41" i="13"/>
  <c r="V41" i="13"/>
  <c r="V40" i="13" s="1"/>
  <c r="G45" i="13"/>
  <c r="G44" i="13" s="1"/>
  <c r="I45" i="13"/>
  <c r="K45" i="13"/>
  <c r="K44" i="13" s="1"/>
  <c r="O45" i="13"/>
  <c r="O44" i="13" s="1"/>
  <c r="Q45" i="13"/>
  <c r="V45" i="13"/>
  <c r="V44" i="13" s="1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I44" i="13" s="1"/>
  <c r="K49" i="13"/>
  <c r="M49" i="13"/>
  <c r="O49" i="13"/>
  <c r="Q49" i="13"/>
  <c r="Q44" i="13" s="1"/>
  <c r="V49" i="13"/>
  <c r="G50" i="13"/>
  <c r="M50" i="13" s="1"/>
  <c r="I50" i="13"/>
  <c r="K50" i="13"/>
  <c r="O50" i="13"/>
  <c r="Q50" i="13"/>
  <c r="V50" i="13"/>
  <c r="G52" i="13"/>
  <c r="I52" i="13"/>
  <c r="K52" i="13"/>
  <c r="M52" i="13"/>
  <c r="O52" i="13"/>
  <c r="Q52" i="13"/>
  <c r="V52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7" i="13"/>
  <c r="M57" i="13" s="1"/>
  <c r="I57" i="13"/>
  <c r="K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2" i="13"/>
  <c r="M62" i="13" s="1"/>
  <c r="I62" i="13"/>
  <c r="K62" i="13"/>
  <c r="K61" i="13" s="1"/>
  <c r="O62" i="13"/>
  <c r="Q62" i="13"/>
  <c r="V62" i="13"/>
  <c r="V61" i="13" s="1"/>
  <c r="G65" i="13"/>
  <c r="I65" i="13"/>
  <c r="K65" i="13"/>
  <c r="M65" i="13"/>
  <c r="O65" i="13"/>
  <c r="Q65" i="13"/>
  <c r="V65" i="13"/>
  <c r="G68" i="13"/>
  <c r="G61" i="13" s="1"/>
  <c r="I68" i="13"/>
  <c r="K68" i="13"/>
  <c r="O68" i="13"/>
  <c r="O61" i="13" s="1"/>
  <c r="Q68" i="13"/>
  <c r="V68" i="13"/>
  <c r="G71" i="13"/>
  <c r="M71" i="13" s="1"/>
  <c r="I71" i="13"/>
  <c r="I61" i="13" s="1"/>
  <c r="K71" i="13"/>
  <c r="O71" i="13"/>
  <c r="Q71" i="13"/>
  <c r="Q61" i="13" s="1"/>
  <c r="V71" i="13"/>
  <c r="G73" i="13"/>
  <c r="M73" i="13" s="1"/>
  <c r="I73" i="13"/>
  <c r="K73" i="13"/>
  <c r="O73" i="13"/>
  <c r="Q73" i="13"/>
  <c r="V73" i="13"/>
  <c r="G75" i="13"/>
  <c r="I75" i="13"/>
  <c r="K75" i="13"/>
  <c r="M75" i="13"/>
  <c r="O75" i="13"/>
  <c r="Q75" i="13"/>
  <c r="V75" i="13"/>
  <c r="G77" i="13"/>
  <c r="M77" i="13" s="1"/>
  <c r="I77" i="13"/>
  <c r="K77" i="13"/>
  <c r="O77" i="13"/>
  <c r="Q77" i="13"/>
  <c r="V77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2" i="13"/>
  <c r="M82" i="13" s="1"/>
  <c r="I82" i="13"/>
  <c r="K82" i="13"/>
  <c r="O82" i="13"/>
  <c r="Q82" i="13"/>
  <c r="V82" i="13"/>
  <c r="G83" i="13"/>
  <c r="M83" i="13" s="1"/>
  <c r="I83" i="13"/>
  <c r="K83" i="13"/>
  <c r="O83" i="13"/>
  <c r="Q83" i="13"/>
  <c r="V83" i="13"/>
  <c r="G84" i="13"/>
  <c r="M84" i="13" s="1"/>
  <c r="I84" i="13"/>
  <c r="K84" i="13"/>
  <c r="O84" i="13"/>
  <c r="Q84" i="13"/>
  <c r="V84" i="13"/>
  <c r="G85" i="13"/>
  <c r="I85" i="13"/>
  <c r="K85" i="13"/>
  <c r="M85" i="13"/>
  <c r="O85" i="13"/>
  <c r="Q85" i="13"/>
  <c r="V85" i="13"/>
  <c r="G86" i="13"/>
  <c r="M86" i="13" s="1"/>
  <c r="I86" i="13"/>
  <c r="K86" i="13"/>
  <c r="O86" i="13"/>
  <c r="Q86" i="13"/>
  <c r="V86" i="13"/>
  <c r="G87" i="13"/>
  <c r="M87" i="13" s="1"/>
  <c r="I87" i="13"/>
  <c r="K87" i="13"/>
  <c r="O87" i="13"/>
  <c r="Q87" i="13"/>
  <c r="V87" i="13"/>
  <c r="G88" i="13"/>
  <c r="M88" i="13" s="1"/>
  <c r="I88" i="13"/>
  <c r="K88" i="13"/>
  <c r="O88" i="13"/>
  <c r="Q88" i="13"/>
  <c r="V88" i="13"/>
  <c r="G89" i="13"/>
  <c r="I89" i="13"/>
  <c r="K89" i="13"/>
  <c r="M89" i="13"/>
  <c r="O89" i="13"/>
  <c r="Q89" i="13"/>
  <c r="V89" i="13"/>
  <c r="G90" i="13"/>
  <c r="M90" i="13" s="1"/>
  <c r="I90" i="13"/>
  <c r="K90" i="13"/>
  <c r="O90" i="13"/>
  <c r="Q90" i="13"/>
  <c r="V90" i="13"/>
  <c r="G91" i="13"/>
  <c r="M91" i="13" s="1"/>
  <c r="I91" i="13"/>
  <c r="K91" i="13"/>
  <c r="O91" i="13"/>
  <c r="Q91" i="13"/>
  <c r="V91" i="13"/>
  <c r="G92" i="13"/>
  <c r="M92" i="13" s="1"/>
  <c r="I92" i="13"/>
  <c r="K92" i="13"/>
  <c r="O92" i="13"/>
  <c r="Q92" i="13"/>
  <c r="V92" i="13"/>
  <c r="G93" i="13"/>
  <c r="I93" i="13"/>
  <c r="K93" i="13"/>
  <c r="M93" i="13"/>
  <c r="O93" i="13"/>
  <c r="Q93" i="13"/>
  <c r="V93" i="13"/>
  <c r="G95" i="13"/>
  <c r="M95" i="13" s="1"/>
  <c r="I95" i="13"/>
  <c r="K95" i="13"/>
  <c r="O95" i="13"/>
  <c r="Q95" i="13"/>
  <c r="V95" i="13"/>
  <c r="G96" i="13"/>
  <c r="M96" i="13" s="1"/>
  <c r="I96" i="13"/>
  <c r="K96" i="13"/>
  <c r="O96" i="13"/>
  <c r="Q96" i="13"/>
  <c r="V96" i="13"/>
  <c r="G97" i="13"/>
  <c r="I97" i="13"/>
  <c r="K97" i="13"/>
  <c r="O97" i="13"/>
  <c r="Q97" i="13"/>
  <c r="V97" i="13"/>
  <c r="G98" i="13"/>
  <c r="I98" i="13"/>
  <c r="K98" i="13"/>
  <c r="M98" i="13"/>
  <c r="M97" i="13" s="1"/>
  <c r="O98" i="13"/>
  <c r="Q98" i="13"/>
  <c r="V98" i="13"/>
  <c r="AE101" i="13"/>
  <c r="G72" i="12"/>
  <c r="G9" i="12"/>
  <c r="I9" i="12"/>
  <c r="I8" i="12" s="1"/>
  <c r="K9" i="12"/>
  <c r="K8" i="12" s="1"/>
  <c r="M9" i="12"/>
  <c r="O9" i="12"/>
  <c r="Q9" i="12"/>
  <c r="Q8" i="12" s="1"/>
  <c r="V9" i="12"/>
  <c r="V8" i="12" s="1"/>
  <c r="G10" i="12"/>
  <c r="M10" i="12" s="1"/>
  <c r="I10" i="12"/>
  <c r="K10" i="12"/>
  <c r="O10" i="12"/>
  <c r="Q10" i="12"/>
  <c r="V10" i="12"/>
  <c r="G12" i="12"/>
  <c r="I12" i="12"/>
  <c r="K12" i="12"/>
  <c r="M12" i="12"/>
  <c r="O12" i="12"/>
  <c r="Q12" i="12"/>
  <c r="V12" i="12"/>
  <c r="G14" i="12"/>
  <c r="G8" i="12" s="1"/>
  <c r="I14" i="12"/>
  <c r="K14" i="12"/>
  <c r="O14" i="12"/>
  <c r="O8" i="12" s="1"/>
  <c r="Q14" i="12"/>
  <c r="V14" i="12"/>
  <c r="G15" i="12"/>
  <c r="I15" i="12"/>
  <c r="K15" i="12"/>
  <c r="M15" i="12"/>
  <c r="O15" i="12"/>
  <c r="Q15" i="12"/>
  <c r="V15" i="12"/>
  <c r="G16" i="12"/>
  <c r="M16" i="12" s="1"/>
  <c r="I16" i="12"/>
  <c r="K16" i="12"/>
  <c r="O16" i="12"/>
  <c r="Q16" i="12"/>
  <c r="V16" i="12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G19" i="12"/>
  <c r="I19" i="12"/>
  <c r="K19" i="12"/>
  <c r="M19" i="12"/>
  <c r="O19" i="12"/>
  <c r="Q19" i="12"/>
  <c r="V19" i="12"/>
  <c r="G22" i="12"/>
  <c r="I22" i="12"/>
  <c r="I21" i="12" s="1"/>
  <c r="K22" i="12"/>
  <c r="M22" i="12"/>
  <c r="O22" i="12"/>
  <c r="Q22" i="12"/>
  <c r="Q21" i="12" s="1"/>
  <c r="V22" i="12"/>
  <c r="G26" i="12"/>
  <c r="G21" i="12" s="1"/>
  <c r="I26" i="12"/>
  <c r="K26" i="12"/>
  <c r="K21" i="12" s="1"/>
  <c r="O26" i="12"/>
  <c r="O21" i="12" s="1"/>
  <c r="Q26" i="12"/>
  <c r="V26" i="12"/>
  <c r="V21" i="12" s="1"/>
  <c r="G28" i="12"/>
  <c r="M28" i="12" s="1"/>
  <c r="I28" i="12"/>
  <c r="K28" i="12"/>
  <c r="K27" i="12" s="1"/>
  <c r="O28" i="12"/>
  <c r="O27" i="12" s="1"/>
  <c r="Q28" i="12"/>
  <c r="V28" i="12"/>
  <c r="V27" i="12" s="1"/>
  <c r="G30" i="12"/>
  <c r="I30" i="12"/>
  <c r="I27" i="12" s="1"/>
  <c r="K30" i="12"/>
  <c r="M30" i="12"/>
  <c r="O30" i="12"/>
  <c r="Q30" i="12"/>
  <c r="Q27" i="12" s="1"/>
  <c r="V30" i="12"/>
  <c r="G33" i="12"/>
  <c r="M33" i="12" s="1"/>
  <c r="I33" i="12"/>
  <c r="K33" i="12"/>
  <c r="O33" i="12"/>
  <c r="Q33" i="12"/>
  <c r="V33" i="12"/>
  <c r="G36" i="12"/>
  <c r="I36" i="12"/>
  <c r="K36" i="12"/>
  <c r="M36" i="12"/>
  <c r="O36" i="12"/>
  <c r="Q36" i="12"/>
  <c r="V36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4" i="12"/>
  <c r="M44" i="12" s="1"/>
  <c r="I44" i="12"/>
  <c r="K44" i="12"/>
  <c r="K43" i="12" s="1"/>
  <c r="O44" i="12"/>
  <c r="O43" i="12" s="1"/>
  <c r="Q44" i="12"/>
  <c r="V44" i="12"/>
  <c r="V43" i="12" s="1"/>
  <c r="G45" i="12"/>
  <c r="I45" i="12"/>
  <c r="I43" i="12" s="1"/>
  <c r="K45" i="12"/>
  <c r="M45" i="12"/>
  <c r="O45" i="12"/>
  <c r="Q45" i="12"/>
  <c r="Q43" i="12" s="1"/>
  <c r="V45" i="12"/>
  <c r="G46" i="12"/>
  <c r="M46" i="12" s="1"/>
  <c r="I46" i="12"/>
  <c r="K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M50" i="12" s="1"/>
  <c r="I50" i="12"/>
  <c r="K50" i="12"/>
  <c r="O50" i="12"/>
  <c r="Q50" i="12"/>
  <c r="V50" i="12"/>
  <c r="G51" i="12"/>
  <c r="I51" i="12"/>
  <c r="K51" i="12"/>
  <c r="M51" i="12"/>
  <c r="O51" i="12"/>
  <c r="Q51" i="12"/>
  <c r="V51" i="12"/>
  <c r="G53" i="12"/>
  <c r="I53" i="12"/>
  <c r="I52" i="12" s="1"/>
  <c r="K53" i="12"/>
  <c r="M53" i="12"/>
  <c r="O53" i="12"/>
  <c r="Q53" i="12"/>
  <c r="Q52" i="12" s="1"/>
  <c r="V53" i="12"/>
  <c r="G54" i="12"/>
  <c r="M54" i="12" s="1"/>
  <c r="I54" i="12"/>
  <c r="K54" i="12"/>
  <c r="K52" i="12" s="1"/>
  <c r="O54" i="12"/>
  <c r="Q54" i="12"/>
  <c r="V54" i="12"/>
  <c r="V52" i="12" s="1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O52" i="12" s="1"/>
  <c r="Q56" i="12"/>
  <c r="V56" i="12"/>
  <c r="G58" i="12"/>
  <c r="I58" i="12"/>
  <c r="K58" i="12"/>
  <c r="M58" i="12"/>
  <c r="O58" i="12"/>
  <c r="Q58" i="12"/>
  <c r="V58" i="12"/>
  <c r="G60" i="12"/>
  <c r="I60" i="12"/>
  <c r="I59" i="12" s="1"/>
  <c r="K60" i="12"/>
  <c r="M60" i="12"/>
  <c r="O60" i="12"/>
  <c r="Q60" i="12"/>
  <c r="Q59" i="12" s="1"/>
  <c r="V60" i="12"/>
  <c r="G61" i="12"/>
  <c r="G59" i="12" s="1"/>
  <c r="I61" i="12"/>
  <c r="K61" i="12"/>
  <c r="O61" i="12"/>
  <c r="O59" i="12" s="1"/>
  <c r="Q61" i="12"/>
  <c r="V61" i="12"/>
  <c r="G62" i="12"/>
  <c r="I62" i="12"/>
  <c r="K62" i="12"/>
  <c r="M62" i="12"/>
  <c r="O62" i="12"/>
  <c r="Q62" i="12"/>
  <c r="V62" i="12"/>
  <c r="G67" i="12"/>
  <c r="M67" i="12" s="1"/>
  <c r="I67" i="12"/>
  <c r="K67" i="12"/>
  <c r="K59" i="12" s="1"/>
  <c r="O67" i="12"/>
  <c r="Q67" i="12"/>
  <c r="V67" i="12"/>
  <c r="V59" i="12" s="1"/>
  <c r="G68" i="12"/>
  <c r="I68" i="12"/>
  <c r="K68" i="12"/>
  <c r="M68" i="12"/>
  <c r="O68" i="12"/>
  <c r="Q68" i="12"/>
  <c r="V68" i="12"/>
  <c r="G69" i="12"/>
  <c r="K69" i="12"/>
  <c r="O69" i="12"/>
  <c r="V69" i="12"/>
  <c r="G70" i="12"/>
  <c r="I70" i="12"/>
  <c r="I69" i="12" s="1"/>
  <c r="K70" i="12"/>
  <c r="M70" i="12"/>
  <c r="M69" i="12" s="1"/>
  <c r="O70" i="12"/>
  <c r="Q70" i="12"/>
  <c r="Q69" i="12" s="1"/>
  <c r="V70" i="12"/>
  <c r="AE72" i="12"/>
  <c r="I20" i="1"/>
  <c r="I19" i="1"/>
  <c r="I18" i="1"/>
  <c r="I16" i="1"/>
  <c r="F45" i="1"/>
  <c r="G45" i="1"/>
  <c r="G25" i="1" s="1"/>
  <c r="A25" i="1" s="1"/>
  <c r="H42" i="1"/>
  <c r="I42" i="1" s="1"/>
  <c r="H41" i="1"/>
  <c r="I41" i="1" s="1"/>
  <c r="H40" i="1"/>
  <c r="H39" i="1"/>
  <c r="H45" i="1" s="1"/>
  <c r="J28" i="1"/>
  <c r="J26" i="1"/>
  <c r="G38" i="1"/>
  <c r="F38" i="1"/>
  <c r="J23" i="1"/>
  <c r="J24" i="1"/>
  <c r="J25" i="1"/>
  <c r="J27" i="1"/>
  <c r="E24" i="1"/>
  <c r="E26" i="1"/>
  <c r="I73" i="1" l="1"/>
  <c r="J71" i="1" s="1"/>
  <c r="G26" i="1"/>
  <c r="A26" i="1"/>
  <c r="G28" i="1"/>
  <c r="G23" i="1"/>
  <c r="AF40" i="14"/>
  <c r="M29" i="14"/>
  <c r="M28" i="14" s="1"/>
  <c r="G25" i="14"/>
  <c r="M12" i="14"/>
  <c r="M10" i="14" s="1"/>
  <c r="M8" i="13"/>
  <c r="M32" i="13"/>
  <c r="AF101" i="13"/>
  <c r="M45" i="13"/>
  <c r="M44" i="13" s="1"/>
  <c r="G40" i="13"/>
  <c r="M38" i="13"/>
  <c r="M37" i="13" s="1"/>
  <c r="G8" i="13"/>
  <c r="M68" i="13"/>
  <c r="M61" i="13" s="1"/>
  <c r="M36" i="13"/>
  <c r="M52" i="12"/>
  <c r="M27" i="12"/>
  <c r="M8" i="12"/>
  <c r="M43" i="12"/>
  <c r="G43" i="12"/>
  <c r="G27" i="12"/>
  <c r="M26" i="12"/>
  <c r="M21" i="12" s="1"/>
  <c r="M14" i="12"/>
  <c r="G52" i="12"/>
  <c r="AF72" i="12"/>
  <c r="M61" i="12"/>
  <c r="M59" i="12" s="1"/>
  <c r="I21" i="1"/>
  <c r="I39" i="1"/>
  <c r="I45" i="1" s="1"/>
  <c r="J58" i="1" l="1"/>
  <c r="J69" i="1"/>
  <c r="J60" i="1"/>
  <c r="J61" i="1"/>
  <c r="J57" i="1"/>
  <c r="J65" i="1"/>
  <c r="J64" i="1"/>
  <c r="J62" i="1"/>
  <c r="J67" i="1"/>
  <c r="J59" i="1"/>
  <c r="J72" i="1"/>
  <c r="J70" i="1"/>
  <c r="J63" i="1"/>
  <c r="J68" i="1"/>
  <c r="J66" i="1"/>
  <c r="A23" i="1"/>
  <c r="J43" i="1"/>
  <c r="J44" i="1"/>
  <c r="J39" i="1"/>
  <c r="J45" i="1" s="1"/>
  <c r="J41" i="1"/>
  <c r="J42" i="1"/>
  <c r="J73" i="1" l="1"/>
  <c r="A24" i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F55C043E-A9CA-4A43-9336-F5B05FDEACB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74C7D2C-B8D6-42FA-A8FE-2397880AF05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38459D8E-98E7-4EE6-9FE4-04D09EDD072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EA21DF4-7E61-46BB-A9E0-65C81A1EE062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Ladislav</author>
  </authors>
  <commentList>
    <comment ref="S6" authorId="0" shapeId="0" xr:uid="{9D8F6DB1-6A03-4438-AD20-5CCCEAF0A58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90AFD6E-84AB-4DFA-ADCE-0826E02EE4F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<sst xmlns="http://schemas.openxmlformats.org/spreadsheetml/2006/main" count="1388" uniqueCount="422">
  <si>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</si>
  <si>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</si>
  <si>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</si>
  <si>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</si>
  <si>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</si>
  <si>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</si>
  <si>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</si>
  <si>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</si>
  <si>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</si>
  <si>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</si>
  <si>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</si>
  <si>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</si>
  <si>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</si>
  <si>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</si>
  <si>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</si>
  <si>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</si>
  <si>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</si>
  <si>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</si>
  <si>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</si>
  <si>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</si>
  <si>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</si>
  <si>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</si>
  <si>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</si>
  <si>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</si>
  <si>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</si>
  <si>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</si>
  <si>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</si>
  <si>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</si>
  <si>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</si>
  <si>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</si>
  <si>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</si>
  <si>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</si>
  <si>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</si>
  <si>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</si>
  <si>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</si>
  <si>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</si>
  <si>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</si>
  <si>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</si>
  <si>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</si>
  <si>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</si>
  <si>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</si>
  <si>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</si>
  <si>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</si>
  <si>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7/2025/Ba</t>
  </si>
  <si>
    <t>Stavební úpravy a sanace 1.pp ZŠ Krnov - Dvořákův okruh</t>
  </si>
  <si>
    <t>Město Krnov</t>
  </si>
  <si>
    <t>Hlavní náměstí 96/1</t>
  </si>
  <si>
    <t>Krnov-Pod Bezručovým vrchem</t>
  </si>
  <si>
    <t>79401</t>
  </si>
  <si>
    <t>00296139</t>
  </si>
  <si>
    <t>CZ00296139</t>
  </si>
  <si>
    <t>Radim Bartek</t>
  </si>
  <si>
    <t>160</t>
  </si>
  <si>
    <t>Fulnek-Jerlochovice</t>
  </si>
  <si>
    <t>74245</t>
  </si>
  <si>
    <t>72996633</t>
  </si>
  <si>
    <t>Stavba</t>
  </si>
  <si>
    <t>Stavební objekt</t>
  </si>
  <si>
    <t>SO-01</t>
  </si>
  <si>
    <t>Technická zařízení budov</t>
  </si>
  <si>
    <t>1</t>
  </si>
  <si>
    <t>Vytápění</t>
  </si>
  <si>
    <t>2</t>
  </si>
  <si>
    <t>ZTI</t>
  </si>
  <si>
    <t>3</t>
  </si>
  <si>
    <t>Vzduchotechnika</t>
  </si>
  <si>
    <t>Celkem za stavbu</t>
  </si>
  <si>
    <t>CZK</t>
  </si>
  <si>
    <t>#POPS</t>
  </si>
  <si>
    <t>Popis stavby: 7/2025/Ba - Stavební úpravy a sanace 1.pp ZŠ Krnov - Dvořákův okruh</t>
  </si>
  <si>
    <t>#POPO</t>
  </si>
  <si>
    <t>Popis objektu: SO-01 - Technická zařízení budov</t>
  </si>
  <si>
    <t>#POPR</t>
  </si>
  <si>
    <t>Popis rozpočtu: 1 - Vytápění</t>
  </si>
  <si>
    <t>Popis rozpočtu: 2 - ZTI</t>
  </si>
  <si>
    <t>Popis rozpočtu: 3 - Vzduchotechnika</t>
  </si>
  <si>
    <t>Rekapitulace dílů</t>
  </si>
  <si>
    <t>Typ dílu</t>
  </si>
  <si>
    <t>Zemní práce</t>
  </si>
  <si>
    <t>Základy a zvláštní zakládání</t>
  </si>
  <si>
    <t>Svislé a kompletní konstrukce</t>
  </si>
  <si>
    <t>63</t>
  </si>
  <si>
    <t>Podlahy a podlahové konstrukce</t>
  </si>
  <si>
    <t>91</t>
  </si>
  <si>
    <t>Doplňující práce na komunikaci</t>
  </si>
  <si>
    <t>96</t>
  </si>
  <si>
    <t>Bourání konstrukcí</t>
  </si>
  <si>
    <t>713</t>
  </si>
  <si>
    <t>Izolace tepelné</t>
  </si>
  <si>
    <t>721</t>
  </si>
  <si>
    <t>Vnitřní kanalizace</t>
  </si>
  <si>
    <t>728</t>
  </si>
  <si>
    <t>730</t>
  </si>
  <si>
    <t>Ústřední vytápění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</si>
  <si>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</si>
  <si>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</si>
  <si>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</si>
  <si>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</si>
  <si>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</si>
  <si>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</si>
  <si>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</si>
  <si>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</si>
  <si>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799</t>
  </si>
  <si>
    <t>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</si>
  <si>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</si>
  <si>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</si>
  <si>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</si>
  <si>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</si>
  <si>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</si>
  <si>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</si>
  <si>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</si>
  <si>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</si>
  <si>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</si>
  <si>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</si>
  <si>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</si>
  <si>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</si>
  <si>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</si>
  <si>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</si>
  <si>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</si>
  <si>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</si>
  <si>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</si>
  <si>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</si>
  <si>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</si>
  <si>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</si>
  <si>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</si>
  <si>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</si>
  <si>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</si>
  <si>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</si>
  <si>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</si>
  <si>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</si>
  <si>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</si>
  <si>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</si>
  <si>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</si>
  <si>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</si>
  <si>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</si>
  <si>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</si>
  <si>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</si>
  <si>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</si>
  <si>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713400821R00</t>
  </si>
  <si>
    <t>Odstranění tepelné izolace potrubí pásy nebo foĺiemi  potrubí</t>
  </si>
  <si>
    <t>m2</t>
  </si>
  <si>
    <t>800-713</t>
  </si>
  <si>
    <t>RTS 25/ II</t>
  </si>
  <si>
    <t>Práce</t>
  </si>
  <si>
    <t>Běžná</t>
  </si>
  <si>
    <t>POL1_</t>
  </si>
  <si>
    <t>722181223RT6</t>
  </si>
  <si>
    <t>Izolace vodovodního potrubí návleková z trubic z pěnového polyetylenu s povrchovou ochrannou hliníkovou fólií zesílenou sklorohoží 5x5 mm, tloušťka stěny 13 mm, d 18 mm, Výrobek izolační pro instalace z polyethylenové pěny (PEF) tvar: pouzdro; bez podélného nářezu; vnitřní d = 18 mm; tl = 13 mm; povrchová úprava: hl...</t>
  </si>
  <si>
    <t>m</t>
  </si>
  <si>
    <t>800-721</t>
  </si>
  <si>
    <t>V položce je kalkulována dodávka izolační trubice, spon a lepicí pásky.</t>
  </si>
  <si>
    <t>POP</t>
  </si>
  <si>
    <t>713461121V</t>
  </si>
  <si>
    <t>Montáž tepelné izolace potrubí, skružemi</t>
  </si>
  <si>
    <t xml:space="preserve">m     </t>
  </si>
  <si>
    <t>Vlastní</t>
  </si>
  <si>
    <t>Kalkul</t>
  </si>
  <si>
    <t>Včetně pomocného lešení o výšce podlahy do 1900 mm a pro zatížení do 1,5 kPa.</t>
  </si>
  <si>
    <t>283233621R</t>
  </si>
  <si>
    <t>páska spojovací Al, PE; samolepicí; jednostranně; spoj parotěsný; š = 50,0 mm; l = 50 m</t>
  </si>
  <si>
    <t>kus</t>
  </si>
  <si>
    <t>SPCM</t>
  </si>
  <si>
    <t>Specifikace</t>
  </si>
  <si>
    <t>POL3_</t>
  </si>
  <si>
    <t>631547013R</t>
  </si>
  <si>
    <t>Výrobek izolační pro instalace z minerální vlny (MW) tvar: pouzdro; s podélným nářezem; vnitřní d = 22 mm; tl = 20 mm; povrchová úprava: hliníková fólie se skleněnou mřížkou; OH = 100 kg/m3; provozní teplota do 250 °C</t>
  </si>
  <si>
    <t>631547116R</t>
  </si>
  <si>
    <t>Výrobek izolační pro instalace z minerální vlny (MW) tvar: pouzdro; s podélným nářezem; vnitřní d = 42 mm; tl = 30 mm; povrchová úprava: hliníková fólie se skleněnou mřížkou; OH = 100 kg/m3; provozní teplota do 250 °C</t>
  </si>
  <si>
    <t>631547117R</t>
  </si>
  <si>
    <t>Výrobek izolační pro instalace z minerální vlny (MW) tvar: pouzdro; s podélným nářezem; vnitřní d = 48 mm; tl = 30 mm; povrchová úprava: hliníková fólie se skleněnou mřížkou; OH = 100 kg/m3; provozní teplota do 250 °C</t>
  </si>
  <si>
    <t>631547218R</t>
  </si>
  <si>
    <t>Výrobek izolační pro instalace z minerální vlny (MW) tvar: pouzdro; s podélným nářezem; vnitřní d = 54 mm; tl = 40 mm; povrchová úprava: hliníková fólie se skleněnou mřížkou; OH = 100 kg/m3; provozní teplota do 250 °C</t>
  </si>
  <si>
    <t>998713202R00</t>
  </si>
  <si>
    <t>Přesun hmot pro izolace tepelné v objektech výšky do 12 m</t>
  </si>
  <si>
    <t>Přesun hmot</t>
  </si>
  <si>
    <t>POL7_</t>
  </si>
  <si>
    <t>50 m vodorovně</t>
  </si>
  <si>
    <t>SPI</t>
  </si>
  <si>
    <t>730733733V</t>
  </si>
  <si>
    <t>Topenářské nenaceněné práce</t>
  </si>
  <si>
    <t xml:space="preserve">hod   </t>
  </si>
  <si>
    <t>Indiv</t>
  </si>
  <si>
    <t>Odpojení ocelového potrubí od stáv. páteřního rozvodu : 6</t>
  </si>
  <si>
    <t>VV</t>
  </si>
  <si>
    <t>Odstavení příslušné topné větve, vypuštění nezbytného množství topné vody, rozpojení potrubí, propláchnutí nového potrubí, napuštění, odvzdušnění upraveného topného systému : 6</t>
  </si>
  <si>
    <t>Napuštění a odvzdušnění : 6</t>
  </si>
  <si>
    <t>904      R02</t>
  </si>
  <si>
    <t>Hzs-zkousky v ramci montaz.praci, Topná zkouška</t>
  </si>
  <si>
    <t>h</t>
  </si>
  <si>
    <t>Prav.M</t>
  </si>
  <si>
    <t>HZS</t>
  </si>
  <si>
    <t>POL10_</t>
  </si>
  <si>
    <t>733120819R00</t>
  </si>
  <si>
    <t>Demontáž potrubí z ocelových trubek hladkých přes 38 do D 60,3</t>
  </si>
  <si>
    <t>800-731</t>
  </si>
  <si>
    <t>do D60</t>
  </si>
  <si>
    <t>733163102R00</t>
  </si>
  <si>
    <t>Potrubí pro vytápění a chlazení z trubek měděných spojovaných svařováním nebo lepením pájení pomocí kapilárních pájecích tvarovek, D 15 mm, s 1,0 mm, Spojka měděná typ: se zarážkou, jednoznačná; značka: Cu-DHP (CW024A); ds = 15,0 mm; PN 16; teplota média -30 až 110 °C</t>
  </si>
  <si>
    <t>montáž a dodávka trubek a tvarovek, s montážním lešením, bez zednické přípomoci, bez kotvení</t>
  </si>
  <si>
    <t>733163103R00</t>
  </si>
  <si>
    <t>Potrubí pro vytápění a chlazení z trubek měděných spojovaných svařováním nebo lepením pájení pomocí kapilárních pájecích tvarovek, D 18 mm, s 1,0 mm, Spojka měděná typ: se zarážkou, jednoznačná; značka: Cu-DHP (CW024A); ds = 18,0 mm; PN 16; teplota média -30 až 110 °C</t>
  </si>
  <si>
    <t>733163104R00</t>
  </si>
  <si>
    <t>Potrubí pro vytápění a chlazení z trubek měděných spojovaných svařováním nebo lepením pájení pomocí kapilárních pájecích tvarovek, D 22 mm, s 1,0 mm, Spojka měděná typ: se zarážkou, jednoznačná; značka: Cu-DHP (CW024A); ds = 22,0 mm; PN 16; teplota média -30 až 110 °C</t>
  </si>
  <si>
    <t>733167001R00</t>
  </si>
  <si>
    <t>Příplatek k ceně za zhotovení přípojky z trubek měděných D 15 mm, tloušťka stěny 1 mm, Spojka bronzová typ: přechodová; značka: CC499K; ds = 15,0 mm; R; 1/2"; PN 16; teplota média -30 až 110 °C</t>
  </si>
  <si>
    <t>733190306R00</t>
  </si>
  <si>
    <t xml:space="preserve">Tlaková zkouška potrubí ocelových závitových, plastových, měděných do D 35 </t>
  </si>
  <si>
    <t>Včetně dodávky vody, uzavření a zabezpečení konců potrubí.</t>
  </si>
  <si>
    <t>998733201R00</t>
  </si>
  <si>
    <t>Přesun hmot pro rozvody potrubí v objektech výšky do 6 m</t>
  </si>
  <si>
    <t>734200821R00</t>
  </si>
  <si>
    <t xml:space="preserve">Demontáž závitových armatur se dvěma závity, do G 1/2" </t>
  </si>
  <si>
    <t>734215133R00</t>
  </si>
  <si>
    <t>Ventil automatický, odvzdušňovací, mosazný, PN 14, DN 15, včetně dodávky materiálu</t>
  </si>
  <si>
    <t>734235132R00</t>
  </si>
  <si>
    <t>Kohout kulový s odvodněním, mosazný, DN 20, PN 42, vnitřní-vnitřní, včetně dodávky materiálu</t>
  </si>
  <si>
    <t>734266221R00</t>
  </si>
  <si>
    <t>Šroubení uzavíratelné radiátorové regulační s vypouštěním, přímé, bronzové, DN 10, PN 10, včetně dodávky materiálu</t>
  </si>
  <si>
    <t>734266222R00</t>
  </si>
  <si>
    <t>Šroubení uzavíratelné radiátorové regulační s vypouštěním, přímé, bronzové, DN 15, PN 10, včetně dodávky materiálu</t>
  </si>
  <si>
    <t>734266772R00</t>
  </si>
  <si>
    <t>Šroubení svěrné pro měděné potrubí, mosazné, D 16 x EK, PN 10, včetně dodávky materiálu, Šroubení mosazné</t>
  </si>
  <si>
    <t>734295321R00</t>
  </si>
  <si>
    <t>Kohout kulový, napouštěcí a vypouštěcí, mosazný, DN 15, PN 10, včetně dodávky materiálu</t>
  </si>
  <si>
    <t>998734201R00</t>
  </si>
  <si>
    <t>Přesun hmot pro armatury v objektech výšky do 6 m</t>
  </si>
  <si>
    <t>735110911R00</t>
  </si>
  <si>
    <t>Opravy otopných těles článkových litinových přetěsnění radiátorové růžice</t>
  </si>
  <si>
    <t>735129140R00</t>
  </si>
  <si>
    <t>Otopná tělesa ocelová článková montáž  bez rozlišení, bez dodávky materiálu</t>
  </si>
  <si>
    <t>735121810R00</t>
  </si>
  <si>
    <t>Demontáž radiátorů ocelových článkových</t>
  </si>
  <si>
    <t>735291800R00</t>
  </si>
  <si>
    <t>Demontáž konzol nebo držáků otopných těles, registrů, konvektorů do odpadu</t>
  </si>
  <si>
    <t>otopných těles, registrů, konvektorů do odpadu</t>
  </si>
  <si>
    <t>998735201R00</t>
  </si>
  <si>
    <t>Přesun hmot pro otopná tělesa v objektech výšky do 6 m</t>
  </si>
  <si>
    <t>783108811R00</t>
  </si>
  <si>
    <t>Čištění povrchu otryskáním minerálním materiálem, stupeň očištění Sa 1, tryskací materiál křemičitan hlinitý</t>
  </si>
  <si>
    <t>800-783</t>
  </si>
  <si>
    <t>783324340R00</t>
  </si>
  <si>
    <t>Nátěry otopných těles syntetické litinových radiátorů, základní + dvojnásobné s 2x emailováním, Hmota nátěrová alkydová (AK); typ: email; funkce: dekorační; barva: světle šedá; lesk: lesklý (G1)</t>
  </si>
  <si>
    <t>783424340R00</t>
  </si>
  <si>
    <t>Nátěry potrubí a armatur syntetické potrubí, do DN 50 mm, dvojnásobné s 1x emailováním a základním nátěrem, Hmota nátěrová funkce: protikorozní</t>
  </si>
  <si>
    <t>na vzduchu schnoucí</t>
  </si>
  <si>
    <t>Nátěr 2xsvětlý email nového Cu potrubí - viditelné části přípojky k O.T. (dimenze 18x1 a 15 x1)</t>
  </si>
  <si>
    <t>Cu potrubí : 86</t>
  </si>
  <si>
    <t>stáv.ocel.potrubí pod novou izolací : 194</t>
  </si>
  <si>
    <t>783903811R00</t>
  </si>
  <si>
    <t>Ostatní práce odmaštění chemickými rozpuštědly</t>
  </si>
  <si>
    <t>783122111V</t>
  </si>
  <si>
    <t>Nátěr 2xsvětlý email ponechaných ocelových konstrukcí (závěsů, táhel, konzoli)</t>
  </si>
  <si>
    <t>799730730V</t>
  </si>
  <si>
    <t>Pomocný materiál montážní, těsnící,spojovací,kotvy,závěsy,</t>
  </si>
  <si>
    <t>kg</t>
  </si>
  <si>
    <t>SUM</t>
  </si>
  <si>
    <t>END</t>
  </si>
  <si>
    <t>139711101RT3</t>
  </si>
  <si>
    <t>Vykopávka v uzavřených prostorách v hornině 3</t>
  </si>
  <si>
    <t>m3</t>
  </si>
  <si>
    <t>800-1</t>
  </si>
  <si>
    <t>s naložením výkopku na dopravní prostředek</t>
  </si>
  <si>
    <t>trasa potrubí : 47*0,6*0,6</t>
  </si>
  <si>
    <t>šachta : 1*1*1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</si>
  <si>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</si>
  <si>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</si>
  <si>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</si>
  <si>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162201101R00</t>
  </si>
  <si>
    <t>Vodorovné přemístění výkopku z horniny 1 až 4, na vzdálenost do 20 m</t>
  </si>
  <si>
    <t>po suchu, bez naložení výkopku, avšak se složením bez rozhrnutí, zpáteční cesta vozidla.</t>
  </si>
  <si>
    <t>162301102R00</t>
  </si>
  <si>
    <t>Vodorovné přemístění výkopku z horniny 1 až 4, na vzdálenost přes 500  do 1 000 m</t>
  </si>
  <si>
    <t>162701109R00</t>
  </si>
  <si>
    <t>Vodorovné přemístění výkopku příplatek k ceně za každých dalších i započatých 1 000 m přes 10 000 m  z horniny 1 až 4</t>
  </si>
  <si>
    <t>celkem 20km : 19*7,2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</si>
  <si>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</si>
  <si>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</si>
  <si>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</si>
  <si>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167101101R00</t>
  </si>
  <si>
    <t>Nakládání, skládání, překládání neulehlého výkopku nakládání výkopku 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</si>
  <si>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</si>
  <si>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</si>
  <si>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</si>
  <si>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</si>
  <si>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11,8-7,2</t>
  </si>
  <si>
    <t>175101101RT2</t>
  </si>
  <si>
    <t>Obsyp potrubí bez prohození sypaniny, s dodáním štěrkopísku frakce 0 - 22 mm, Kamenivo přírodní těžené; frakce 0,0 až 22,0 mm</t>
  </si>
  <si>
    <t>sypaninou z vhodných hornin tř. 1 - 4 nebo materiálem připraveným podél výkopu ve vzdálenosti do 3 m od jeho kraje, pro jakoukoliv hloubku výkopu a jakoukoliv míru zhutnění,</t>
  </si>
  <si>
    <t>48*0,6*0,4</t>
  </si>
  <si>
    <t>279312011R00</t>
  </si>
  <si>
    <t>Beton základových zdí prostý třídy C 25/30</t>
  </si>
  <si>
    <t>801-1</t>
  </si>
  <si>
    <t>zafixování kanaliuzačního potrubí pod deskou</t>
  </si>
  <si>
    <t>11*(0,6*0,6*0,15)</t>
  </si>
  <si>
    <t>279312011V</t>
  </si>
  <si>
    <t>Zabetonování výkou pro provedení konečné úpravy podlah</t>
  </si>
  <si>
    <t>631313621V</t>
  </si>
  <si>
    <t>Uvedení podlahy do původního stavu je součástí dodávky stavby</t>
  </si>
  <si>
    <t xml:space="preserve">m2    </t>
  </si>
  <si>
    <t>Včetně vytvoření dilatačních spár, bez zaplnění.</t>
  </si>
  <si>
    <t>919735123R00</t>
  </si>
  <si>
    <t>Řezání stávajících krytů nebo podkladů betonových, hloubky přes 100 do 150 mm</t>
  </si>
  <si>
    <t>822-1</t>
  </si>
  <si>
    <t>včetně spotřeby vody</t>
  </si>
  <si>
    <t>31</t>
  </si>
  <si>
    <t>965042231RT2</t>
  </si>
  <si>
    <t>Bourání podkladů pod dlažby nebo litých celistvých dlažeb a mazanin  betonových nebo z litého asfaltu, tloušťky přes 100 mm, plochy do 4 m2</t>
  </si>
  <si>
    <t>801-3</t>
  </si>
  <si>
    <t>31*0,6*0,15</t>
  </si>
  <si>
    <t>970031100R00</t>
  </si>
  <si>
    <t>Jádrové vrtání, kruhové prostupy v cihelném zdivu jádrové vrtání, do D 100 mm</t>
  </si>
  <si>
    <t>970033100R00</t>
  </si>
  <si>
    <t>Jádrové vrtání, kruhové prostupy v cihelném zdivu příplatek za jádrové vrtání ve H nad 1,5 m , do D 100 mm</t>
  </si>
  <si>
    <t>970037100R00</t>
  </si>
  <si>
    <t>Jádrové vrtání, kruhové prostupy v cihelném zdivu příplatek za časté přemístění stroje jádrového vrtání, do D 100 mm</t>
  </si>
  <si>
    <t>979081121R00</t>
  </si>
  <si>
    <t>Odvoz suti a vybouraných hmot na skládku příplatek za každý další 1 km</t>
  </si>
  <si>
    <t>t</t>
  </si>
  <si>
    <t>celkem 20km : 19*6,18039</t>
  </si>
  <si>
    <t>979087212R00</t>
  </si>
  <si>
    <t>Nakládání na dopravní prostředky suti</t>
  </si>
  <si>
    <t>Přesun suti</t>
  </si>
  <si>
    <t>POL8_</t>
  </si>
  <si>
    <t>pro vodorovnou dopravu</t>
  </si>
  <si>
    <t>979011221R00</t>
  </si>
  <si>
    <t>Svislá doprava suti a vybouraných hmot nošením za prvé podlaží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</si>
  <si>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</si>
  <si>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</si>
  <si>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</si>
  <si>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979082111R00</t>
  </si>
  <si>
    <t>Vnitrostaveništní doprava suti a vybouraných hmot do 10 m</t>
  </si>
  <si>
    <t>979990101R00</t>
  </si>
  <si>
    <t>Poplatek za uložení, směsi betonu a cihel,  , skupina 17 01 01 a 17 01 02 z Katalogu odpadů</t>
  </si>
  <si>
    <t>RTS 23/ II</t>
  </si>
  <si>
    <t>979093111R00</t>
  </si>
  <si>
    <t>Uložení suti na skládku bez zhutnění</t>
  </si>
  <si>
    <t>800-6</t>
  </si>
  <si>
    <t>s hrubým urovnáním,</t>
  </si>
  <si>
    <t>721171803R00</t>
  </si>
  <si>
    <t>Demontáž potrubí z novodurových trub do D 75 mm</t>
  </si>
  <si>
    <t>odpadního nebo připojovacího,</t>
  </si>
  <si>
    <t>orientační</t>
  </si>
  <si>
    <t>721171808R00</t>
  </si>
  <si>
    <t>Demontáž potrubí z novodurových trub přes D 75 mm do D 114 mm</t>
  </si>
  <si>
    <t>721171809R00</t>
  </si>
  <si>
    <t>Demontáž potrubí z novodurových trub přes D 114 mm do D 160 mm</t>
  </si>
  <si>
    <t>721176104R00</t>
  </si>
  <si>
    <t>Potrubí HT připojovací vnější průměr D 75 mm, tloušťka stěny 1,9 mm, DN 70, Trubka plastová kanalizační materiál: PP; povrch: hladký; de = 75,0 mm; tl. stěny = 1,9 mm</t>
  </si>
  <si>
    <t>včetně tvarovek, objímek. Bez zednických výpomocí.</t>
  </si>
  <si>
    <t>721176105R00</t>
  </si>
  <si>
    <t>Potrubí HT připojovací vnější průměr D 110 mm, tloušťka stěny 2,7 mm, DN 100, Trubka plastová kanalizační materiál: PP; povrch: hladký; de = 110,0 mm; tl. stěny = 2,7 mm</t>
  </si>
  <si>
    <t>721176222R00</t>
  </si>
  <si>
    <t>Potrubí KG svodné (ležaté) v zemi vnější průměr D 110 mm, tloušťka stěny 3,2 mm, DN 100, Trubka plastová kanalizační materiál: PVC-U; skladba: pěnová střední vrstva; povrch: hladký; DN = 100; de = 110,0 mm; tl. stěny = 3,2 mm; SN 4</t>
  </si>
  <si>
    <t>721176224R00</t>
  </si>
  <si>
    <t>Potrubí KG svodné (ležaté) v zemi vnější průměr D 160 mm, tloušťka stěny 4,0 mm, DN 150, Trubka plastová kanalizační materiál: PVC-U; skladba: pěnová střední vrstva; povrch: hladký; DN = 150; de = 160,0 mm; tl. stěny = 4,0 mm; SN 4</t>
  </si>
  <si>
    <t>721223423RT2</t>
  </si>
  <si>
    <t>Vpusť podlahová se zápachovou uzávěrkou průměr 50, 75 110 mm, se svislým odtokem, zápachový uzávěr funkční i pří vyschnutí, 123x123mm/115x115mm, včetně dodávky materiálu</t>
  </si>
  <si>
    <t>721290111R00</t>
  </si>
  <si>
    <t>Zkouška těsnosti kanalizace v objektech vodou, DN 125</t>
  </si>
  <si>
    <t>721290112R00</t>
  </si>
  <si>
    <t>Zkouška těsnosti kanalizace v objektech vodou, DN 200</t>
  </si>
  <si>
    <t>721290113R00</t>
  </si>
  <si>
    <t>Zkouška těsnosti kanalizace v objektech vodou, DN 300</t>
  </si>
  <si>
    <t>721176226V</t>
  </si>
  <si>
    <t>Potrubí KG svodné (ležaté) v zemi, D 300 x 6,2 mm</t>
  </si>
  <si>
    <t>721180624V</t>
  </si>
  <si>
    <t>Napojení nových rozvodů na stávající rozvody kanalizace</t>
  </si>
  <si>
    <t xml:space="preserve">ks    </t>
  </si>
  <si>
    <t>721224514V</t>
  </si>
  <si>
    <t>Čistící kus HTRE DN 75</t>
  </si>
  <si>
    <t>721224515</t>
  </si>
  <si>
    <t>Čistící kus HTRE DN 110</t>
  </si>
  <si>
    <t>721224520V</t>
  </si>
  <si>
    <t>Plastová dvířka pro čistící kus 200x200mm</t>
  </si>
  <si>
    <t>721812657V</t>
  </si>
  <si>
    <t>Rozebrání stáv. zákrytu kanalizačního potrubí a zpětné umístění</t>
  </si>
  <si>
    <t>721813664V</t>
  </si>
  <si>
    <t>Revizní a čisticí šachta  dno soutokové/pravá/ levá DN600, připojení DN 300</t>
  </si>
  <si>
    <t>721813666V</t>
  </si>
  <si>
    <t>Vybourání stávající revizní šachty, odvoz suti, likvidace</t>
  </si>
  <si>
    <t>721814121V</t>
  </si>
  <si>
    <t>Poklop pro zadláždění 700x700</t>
  </si>
  <si>
    <t>721814122V</t>
  </si>
  <si>
    <t>Hladká kanaliazční roura DN 600</t>
  </si>
  <si>
    <t>721814123V</t>
  </si>
  <si>
    <t>Revizní šachta pro zpětnou klapku, vodotěsná,  provedena na míru 600x800x800mm vč. poklopu</t>
  </si>
  <si>
    <t xml:space="preserve"> pro zadláždění</t>
  </si>
  <si>
    <t>721814130V</t>
  </si>
  <si>
    <t>Zpětná klapka pro splaškovou kanalizaci DN 300</t>
  </si>
  <si>
    <t>721815344V</t>
  </si>
  <si>
    <t>Manžety pro utěsnění prostupů základovou deskou prům. 110</t>
  </si>
  <si>
    <t>979990191R00</t>
  </si>
  <si>
    <t>Poplatek za uložení, plastové výrobky,  , skupina 17 02 03 z Katalogu odpadů</t>
  </si>
  <si>
    <t>kategorie 17 02 03 plasty</t>
  </si>
  <si>
    <t>310235241V</t>
  </si>
  <si>
    <t>Stavební výpomoci, hrubé zazdění, zapravení fasády a vnitřních omítek</t>
  </si>
  <si>
    <t>970031160R00</t>
  </si>
  <si>
    <t>Jádrové vrtání, kruhové prostupy v cihelném zdivu jádrové vrtání, do D 160 mm</t>
  </si>
  <si>
    <t>970033160R00</t>
  </si>
  <si>
    <t>Jádrové vrtání, kruhové prostupy v cihelném zdivu příplatek za jádrové vrtání ve H nad 1,5 m , do D 160 mm</t>
  </si>
  <si>
    <t>970037160R00</t>
  </si>
  <si>
    <t>Jádrové vrtání, kruhové prostupy v cihelném zdivu příplatek za časté přemístění stroje jádrového vrtání, do D 160 mm</t>
  </si>
  <si>
    <t>celkem 20km : 19*0,289</t>
  </si>
  <si>
    <t>713411111V</t>
  </si>
  <si>
    <t>Tepelná izolace samolepící pro potrubí rekuperátoru tl 10mm</t>
  </si>
  <si>
    <t>728112111RT3</t>
  </si>
  <si>
    <t>Potrubí plechové kruhové z pozinkovaného plechu, hladkého, s přelepením spoje hliníkovou páskou, o průměru d 100 mm, Potrubí kovové tuhé pro vzduchotechniku tvar: kruhový; povrch: hladký; materiál: uhlíková ocel; povrchová úprava: pozinkování; d = 100 mm</t>
  </si>
  <si>
    <t>800-728</t>
  </si>
  <si>
    <t>dodávka a montáž potrubí, spojovacího a kotevního materiálu, bez nákladů lešení</t>
  </si>
  <si>
    <t>7*0,5</t>
  </si>
  <si>
    <t>728611113V</t>
  </si>
  <si>
    <t>Lokální reverzní rekuperační ventilátor, dvou otáčkový, dálkový ovladač, Qmax=46m3/h, 230V, 3W, IP24</t>
  </si>
  <si>
    <t>, 32 dB(A)3m, typová interiérová mřížka, exteriérová mřížka v barvě fasády</t>
  </si>
  <si>
    <t>728611120V</t>
  </si>
  <si>
    <t>Regulátor řízení běhu rekuperačního ventilátoru dle časového spínače.</t>
  </si>
  <si>
    <t>728611123V</t>
  </si>
  <si>
    <t>Náhradní filtrační vložky pro rekuperátory</t>
  </si>
  <si>
    <t>728611130V</t>
  </si>
  <si>
    <t>Nastavení rekuprátorů, zaučení obsluhy</t>
  </si>
  <si>
    <t>998728201R00</t>
  </si>
  <si>
    <t>Přesun hmot pro vzduchotechniku v objektech výšky do 6 m</t>
  </si>
  <si>
    <t>vodorovně do 50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</si>
</sst>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9" fillId="0" borderId="0" xfId="0" applyNumberFormat="1" applyFont="1" applyAlignment="1">
      <alignment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3" t="s">
        <v>39</v>
      </c>
      <c r="B2" s="73"/>
      <c r="C2" s="73"/>
      <c r="D2" s="73"/>
      <c r="E2" s="73"/>
      <c r="F2" s="73"/>
      <c r="G2" s="73"/>
    </row>
  </sheetData>
  <sheetProtection algorithmName="SHA-512" hashValue="CN5L+JzCWWlUCLGcmpP+j3TuCYBbR0iHPRt20RfCAhpX5OXYHLhq5m60h5vb3uP7TjUTwnHeT5B47MvTxW8rYw==" saltValue="awTyrSNlfj4weAdKU2Iev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6"/>
  <sheetViews>
    <sheetView showGridLines="0" tabSelected="1" topLeftCell="B2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4" t="s">
        <v>41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22</v>
      </c>
      <c r="C2" s="106"/>
      <c r="D2" s="107" t="s">
        <v>43</v>
      </c>
      <c r="E2" s="108" t="s">
        <v>44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42</v>
      </c>
      <c r="D5" s="121" t="s">
        <v>45</v>
      </c>
      <c r="E5" s="88"/>
      <c r="F5" s="88"/>
      <c r="G5" s="88"/>
      <c r="H5" s="18" t="s">
        <v>40</v>
      </c>
      <c r="I5" s="125" t="s">
        <v>49</v>
      </c>
      <c r="J5" s="8"/>
    </row>
    <row r="6" spans="1:15" ht="15.75" customHeight="1" x14ac:dyDescent="0.2">
      <c r="A6" s="2"/>
      <c r="B6" s="28"/>
      <c r="C6" s="53"/>
      <c r="D6" s="122" t="s">
        <v>46</v>
      </c>
      <c r="E6" s="89"/>
      <c r="F6" s="89"/>
      <c r="G6" s="89"/>
      <c r="H6" s="18" t="s">
        <v>34</v>
      </c>
      <c r="I6" s="125" t="s">
        <v>50</v>
      </c>
      <c r="J6" s="8"/>
    </row>
    <row r="7" spans="1:15" ht="15.75" customHeight="1" x14ac:dyDescent="0.2">
      <c r="A7" s="2"/>
      <c r="B7" s="29"/>
      <c r="C7" s="54"/>
      <c r="D7" s="124" t="s">
        <v>48</v>
      </c>
      <c r="E7" s="123" t="s">
        <v>47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20</v>
      </c>
      <c r="D8" s="126" t="s">
        <v>51</v>
      </c>
      <c r="H8" s="18" t="s">
        <v>40</v>
      </c>
      <c r="I8" s="125" t="s">
        <v>55</v>
      </c>
      <c r="J8" s="8"/>
    </row>
    <row r="9" spans="1:15" ht="15.75" hidden="1" customHeight="1" x14ac:dyDescent="0.2">
      <c r="A9" s="2"/>
      <c r="B9" s="2"/>
      <c r="D9" s="126" t="s">
        <v>52</v>
      </c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54</v>
      </c>
      <c r="E10" s="127" t="s">
        <v>53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8"/>
      <c r="E11" s="128"/>
      <c r="F11" s="128"/>
      <c r="G11" s="128"/>
      <c r="H11" s="18" t="s">
        <v>40</v>
      </c>
      <c r="I11" s="133"/>
      <c r="J11" s="8"/>
    </row>
    <row r="12" spans="1:15" ht="15.75" customHeight="1" x14ac:dyDescent="0.2">
      <c r="A12" s="2"/>
      <c r="B12" s="28"/>
      <c r="C12" s="53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">
      <c r="A13" s="2"/>
      <c r="B13" s="29"/>
      <c r="C13" s="54"/>
      <c r="D13" s="132"/>
      <c r="E13" s="130"/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21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8"/>
      <c r="D15" s="52"/>
      <c r="E15" s="83"/>
      <c r="F15" s="83"/>
      <c r="G15" s="84"/>
      <c r="H15" s="84"/>
      <c r="I15" s="84" t="s">
        <v>29</v>
      </c>
      <c r="J15" s="85"/>
    </row>
    <row r="16" spans="1:15" ht="23.25" customHeight="1" x14ac:dyDescent="0.2">
      <c r="A16" s="195" t="s">
        <v>24</v>
      </c>
      <c r="B16" s="38" t="s">
        <v>24</v>
      </c>
      <c r="C16" s="59"/>
      <c r="D16" s="60"/>
      <c r="E16" s="80"/>
      <c r="F16" s="81"/>
      <c r="G16" s="80"/>
      <c r="H16" s="81"/>
      <c r="I16" s="80">
        <f>SUMIF(F57:F72,A16,I57:I72)+SUMIF(F57:F72,"PSU",I57:I72)</f>
        <v>0</v>
      </c>
      <c r="J16" s="82"/>
    </row>
    <row r="17" spans="1:10" ht="23.25" customHeight="1" x14ac:dyDescent="0.2">
      <c r="A17" s="195" t="s">
        <v>25</v>
      </c>
      <c r="B17" s="38" t="s">
        <v>25</v>
      </c>
      <c r="C17" s="59"/>
      <c r="D17" s="60"/>
      <c r="E17" s="80"/>
      <c r="F17" s="81"/>
      <c r="G17" s="80"/>
      <c r="H17" s="81"/>
      <c r="I17" s="80">
        <f>SUMIF(F57:F72,A17,I57:I72)</f>
        <v>0</v>
      </c>
      <c r="J17" s="82"/>
    </row>
    <row r="18" spans="1:10" ht="23.25" customHeight="1" x14ac:dyDescent="0.2">
      <c r="A18" s="195" t="s">
        <v>26</v>
      </c>
      <c r="B18" s="38" t="s">
        <v>26</v>
      </c>
      <c r="C18" s="59"/>
      <c r="D18" s="60"/>
      <c r="E18" s="80"/>
      <c r="F18" s="81"/>
      <c r="G18" s="80"/>
      <c r="H18" s="81"/>
      <c r="I18" s="80">
        <f>SUMIF(F57:F72,A18,I57:I72)</f>
        <v>0</v>
      </c>
      <c r="J18" s="82"/>
    </row>
    <row r="19" spans="1:10" ht="23.25" customHeight="1" x14ac:dyDescent="0.2">
      <c r="A19" s="195" t="s">
        <v>107</v>
      </c>
      <c r="B19" s="38" t="s">
        <v>27</v>
      </c>
      <c r="C19" s="59"/>
      <c r="D19" s="60"/>
      <c r="E19" s="80"/>
      <c r="F19" s="81"/>
      <c r="G19" s="80"/>
      <c r="H19" s="81"/>
      <c r="I19" s="80">
        <f>SUMIF(F57:F72,A19,I57:I72)</f>
        <v>0</v>
      </c>
      <c r="J19" s="82"/>
    </row>
    <row r="20" spans="1:10" ht="23.25" customHeight="1" x14ac:dyDescent="0.2">
      <c r="A20" s="195" t="s">
        <v>108</v>
      </c>
      <c r="B20" s="38" t="s">
        <v>28</v>
      </c>
      <c r="C20" s="59"/>
      <c r="D20" s="60"/>
      <c r="E20" s="80"/>
      <c r="F20" s="81"/>
      <c r="G20" s="80"/>
      <c r="H20" s="81"/>
      <c r="I20" s="80">
        <f>SUMIF(F57:F72,A20,I57:I72)</f>
        <v>0</v>
      </c>
      <c r="J20" s="82"/>
    </row>
    <row r="21" spans="1:10" ht="23.25" customHeight="1" x14ac:dyDescent="0.2">
      <c r="A21" s="2"/>
      <c r="B21" s="48" t="s">
        <v>29</v>
      </c>
      <c r="C21" s="61"/>
      <c r="D21" s="62"/>
      <c r="E21" s="86"/>
      <c r="F21" s="87"/>
      <c r="G21" s="86"/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33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59"/>
      <c r="D24" s="60"/>
      <c r="E24" s="64">
        <f>SazbaDPH1</f>
        <v>12</v>
      </c>
      <c r="F24" s="39" t="s">
        <v>0</v>
      </c>
      <c r="G24" s="92">
        <f>A23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5"/>
      <c r="D26" s="52"/>
      <c r="E26" s="66">
        <f>SazbaDPH2</f>
        <v>21</v>
      </c>
      <c r="F26" s="30" t="s">
        <v>0</v>
      </c>
      <c r="G26" s="77">
        <f>A25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7"/>
      <c r="D27" s="68"/>
      <c r="E27" s="67"/>
      <c r="F27" s="16"/>
      <c r="G27" s="79">
        <f>CenaCelkem-(ZakladDPHSni+DPHSni+ZakladDPHZakl+DPHZakl)</f>
        <v>0</v>
      </c>
      <c r="H27" s="79"/>
      <c r="I27" s="79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A27</f>
        <v>0</v>
      </c>
      <c r="H29" s="172"/>
      <c r="I29" s="172"/>
      <c r="J29" s="173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11</v>
      </c>
      <c r="D32" s="70"/>
      <c r="E32" s="70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56</v>
      </c>
      <c r="C39" s="146"/>
      <c r="D39" s="146"/>
      <c r="E39" s="146"/>
      <c r="F39" s="147">
        <f>'SO-01 1 Pol'!AE72+'SO-01 2 Pol'!AE101+'SO-01 3 Pol'!AE40</f>
        <v>0</v>
      </c>
      <c r="G39" s="148">
        <f>'SO-01 1 Pol'!AF72+'SO-01 2 Pol'!AF101+'SO-01 3 Pol'!AF40</f>
        <v>0</v>
      </c>
      <c r="H39" s="149">
        <f>(F39*SazbaDPH1/100)+(G39*SazbaDPH2/100)</f>
        <v>0</v>
      </c>
      <c r="I39" s="149">
        <f>F39+G39+H39</f>
        <v>0</v>
      </c>
      <c r="J39" s="150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1"/>
      <c r="C40" s="152" t="s">
        <v>57</v>
      </c>
      <c r="D40" s="152"/>
      <c r="E40" s="152"/>
      <c r="F40" s="153"/>
      <c r="G40" s="154"/>
      <c r="H40" s="154">
        <f>(F40*SazbaDPH1/100)+(G40*SazbaDPH2/100)</f>
        <v>0</v>
      </c>
      <c r="I40" s="154"/>
      <c r="J40" s="155"/>
    </row>
    <row r="41" spans="1:10" ht="25.5" customHeight="1" x14ac:dyDescent="0.2">
      <c r="A41" s="135">
        <v>2</v>
      </c>
      <c r="B41" s="151" t="s">
        <v>58</v>
      </c>
      <c r="C41" s="152" t="s">
        <v>59</v>
      </c>
      <c r="D41" s="152"/>
      <c r="E41" s="152"/>
      <c r="F41" s="153">
        <f>'SO-01 1 Pol'!AE72+'SO-01 2 Pol'!AE101+'SO-01 3 Pol'!AE40</f>
        <v>0</v>
      </c>
      <c r="G41" s="154">
        <f>'SO-01 1 Pol'!AF72+'SO-01 2 Pol'!AF101+'SO-01 3 Pol'!AF40</f>
        <v>0</v>
      </c>
      <c r="H41" s="154">
        <f>(F41*SazbaDPH1/100)+(G41*SazbaDPH2/100)</f>
        <v>0</v>
      </c>
      <c r="I41" s="154">
        <f>F41+G41+H41</f>
        <v>0</v>
      </c>
      <c r="J41" s="155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6" t="s">
        <v>60</v>
      </c>
      <c r="C42" s="146" t="s">
        <v>61</v>
      </c>
      <c r="D42" s="146"/>
      <c r="E42" s="146"/>
      <c r="F42" s="157">
        <f>'SO-01 1 Pol'!AE72</f>
        <v>0</v>
      </c>
      <c r="G42" s="149">
        <f>'SO-01 1 Pol'!AF72</f>
        <v>0</v>
      </c>
      <c r="H42" s="149">
        <f>(F42*SazbaDPH1/100)+(G42*SazbaDPH2/100)</f>
        <v>0</v>
      </c>
      <c r="I42" s="149">
        <f>F42+G42+H42</f>
        <v>0</v>
      </c>
      <c r="J42" s="150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6" t="s">
        <v>62</v>
      </c>
      <c r="C43" s="146" t="s">
        <v>63</v>
      </c>
      <c r="D43" s="146"/>
      <c r="E43" s="146"/>
      <c r="F43" s="157">
        <f>'SO-01 2 Pol'!AE101</f>
        <v>0</v>
      </c>
      <c r="G43" s="149">
        <f>'SO-01 2 Pol'!AF101</f>
        <v>0</v>
      </c>
      <c r="H43" s="149">
        <f>(F43*SazbaDPH1/100)+(G43*SazbaDPH2/100)</f>
        <v>0</v>
      </c>
      <c r="I43" s="149">
        <f>F43+G43+H43</f>
        <v>0</v>
      </c>
      <c r="J43" s="150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6" t="s">
        <v>64</v>
      </c>
      <c r="C44" s="146" t="s">
        <v>65</v>
      </c>
      <c r="D44" s="146"/>
      <c r="E44" s="146"/>
      <c r="F44" s="157">
        <f>'SO-01 3 Pol'!AE40</f>
        <v>0</v>
      </c>
      <c r="G44" s="149">
        <f>'SO-01 3 Pol'!AF40</f>
        <v>0</v>
      </c>
      <c r="H44" s="149">
        <f>(F44*SazbaDPH1/100)+(G44*SazbaDPH2/100)</f>
        <v>0</v>
      </c>
      <c r="I44" s="149">
        <f>F44+G44+H44</f>
        <v>0</v>
      </c>
      <c r="J44" s="150" t="str">
        <f>IF(_xlfn.SINGLE(CenaCelkemVypocet)=0,"",I44/_xlfn.SINGLE(CenaCelkemVypocet)*100)</f>
        <v/>
      </c>
    </row>
    <row r="45" spans="1:10" ht="25.5" customHeight="1" x14ac:dyDescent="0.2">
      <c r="A45" s="135"/>
      <c r="B45" s="158" t="s">
        <v>66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7" spans="1:10" x14ac:dyDescent="0.2">
      <c r="A47" t="s">
        <v>68</v>
      </c>
      <c r="B47" t="s">
        <v>69</v>
      </c>
    </row>
    <row r="48" spans="1:10" x14ac:dyDescent="0.2">
      <c r="A48" t="s">
        <v>70</v>
      </c>
      <c r="B48" t="s">
        <v>71</v>
      </c>
    </row>
    <row r="49" spans="1:10" x14ac:dyDescent="0.2">
      <c r="A49" t="s">
        <v>72</v>
      </c>
      <c r="B49" t="s">
        <v>73</v>
      </c>
    </row>
    <row r="50" spans="1:10" x14ac:dyDescent="0.2">
      <c r="A50" t="s">
        <v>72</v>
      </c>
      <c r="B50" t="s">
        <v>74</v>
      </c>
    </row>
    <row r="51" spans="1:10" x14ac:dyDescent="0.2">
      <c r="A51" t="s">
        <v>72</v>
      </c>
      <c r="B51" t="s">
        <v>75</v>
      </c>
    </row>
    <row r="54" spans="1:10" ht="15.75" x14ac:dyDescent="0.25">
      <c r="B54" s="174" t="s">
        <v>76</v>
      </c>
    </row>
    <row r="56" spans="1:10" ht="25.5" customHeight="1" x14ac:dyDescent="0.2">
      <c r="A56" s="176"/>
      <c r="B56" s="179" t="s">
        <v>17</v>
      </c>
      <c r="C56" s="179" t="s">
        <v>5</v>
      </c>
      <c r="D56" s="180"/>
      <c r="E56" s="180"/>
      <c r="F56" s="181" t="s">
        <v>77</v>
      </c>
      <c r="G56" s="181"/>
      <c r="H56" s="181"/>
      <c r="I56" s="181" t="s">
        <v>29</v>
      </c>
      <c r="J56" s="181" t="s">
        <v>0</v>
      </c>
    </row>
    <row r="57" spans="1:10" ht="36.75" customHeight="1" x14ac:dyDescent="0.2">
      <c r="A57" s="177"/>
      <c r="B57" s="182" t="s">
        <v>60</v>
      </c>
      <c r="C57" s="183" t="s">
        <v>78</v>
      </c>
      <c r="D57" s="184"/>
      <c r="E57" s="184"/>
      <c r="F57" s="191" t="s">
        <v>24</v>
      </c>
      <c r="G57" s="192"/>
      <c r="H57" s="192"/>
      <c r="I57" s="192">
        <f>'SO-01 2 Pol'!G8</f>
        <v>0</v>
      </c>
      <c r="J57" s="188" t="str">
        <f>IF(I73=0,"",I57/I73*100)</f>
        <v/>
      </c>
    </row>
    <row r="58" spans="1:10" ht="36.75" customHeight="1" x14ac:dyDescent="0.2">
      <c r="A58" s="177"/>
      <c r="B58" s="182" t="s">
        <v>62</v>
      </c>
      <c r="C58" s="183" t="s">
        <v>79</v>
      </c>
      <c r="D58" s="184"/>
      <c r="E58" s="184"/>
      <c r="F58" s="191" t="s">
        <v>24</v>
      </c>
      <c r="G58" s="192"/>
      <c r="H58" s="192"/>
      <c r="I58" s="192">
        <f>'SO-01 2 Pol'!G32</f>
        <v>0</v>
      </c>
      <c r="J58" s="188" t="str">
        <f>IF(I73=0,"",I58/I73*100)</f>
        <v/>
      </c>
    </row>
    <row r="59" spans="1:10" ht="36.75" customHeight="1" x14ac:dyDescent="0.2">
      <c r="A59" s="177"/>
      <c r="B59" s="182" t="s">
        <v>64</v>
      </c>
      <c r="C59" s="183" t="s">
        <v>80</v>
      </c>
      <c r="D59" s="184"/>
      <c r="E59" s="184"/>
      <c r="F59" s="191" t="s">
        <v>24</v>
      </c>
      <c r="G59" s="192"/>
      <c r="H59" s="192"/>
      <c r="I59" s="192">
        <f>'SO-01 3 Pol'!G8</f>
        <v>0</v>
      </c>
      <c r="J59" s="188" t="str">
        <f>IF(I73=0,"",I59/I73*100)</f>
        <v/>
      </c>
    </row>
    <row r="60" spans="1:10" ht="36.75" customHeight="1" x14ac:dyDescent="0.2">
      <c r="A60" s="177"/>
      <c r="B60" s="182" t="s">
        <v>81</v>
      </c>
      <c r="C60" s="183" t="s">
        <v>82</v>
      </c>
      <c r="D60" s="184"/>
      <c r="E60" s="184"/>
      <c r="F60" s="191" t="s">
        <v>24</v>
      </c>
      <c r="G60" s="192"/>
      <c r="H60" s="192"/>
      <c r="I60" s="192">
        <f>'SO-01 2 Pol'!G37</f>
        <v>0</v>
      </c>
      <c r="J60" s="188" t="str">
        <f>IF(I73=0,"",I60/I73*100)</f>
        <v/>
      </c>
    </row>
    <row r="61" spans="1:10" ht="36.75" customHeight="1" x14ac:dyDescent="0.2">
      <c r="A61" s="177"/>
      <c r="B61" s="182" t="s">
        <v>83</v>
      </c>
      <c r="C61" s="183" t="s">
        <v>84</v>
      </c>
      <c r="D61" s="184"/>
      <c r="E61" s="184"/>
      <c r="F61" s="191" t="s">
        <v>24</v>
      </c>
      <c r="G61" s="192"/>
      <c r="H61" s="192"/>
      <c r="I61" s="192">
        <f>'SO-01 2 Pol'!G40</f>
        <v>0</v>
      </c>
      <c r="J61" s="188" t="str">
        <f>IF(I73=0,"",I61/I73*100)</f>
        <v/>
      </c>
    </row>
    <row r="62" spans="1:10" ht="36.75" customHeight="1" x14ac:dyDescent="0.2">
      <c r="A62" s="177"/>
      <c r="B62" s="182" t="s">
        <v>85</v>
      </c>
      <c r="C62" s="183" t="s">
        <v>86</v>
      </c>
      <c r="D62" s="184"/>
      <c r="E62" s="184"/>
      <c r="F62" s="191" t="s">
        <v>24</v>
      </c>
      <c r="G62" s="192"/>
      <c r="H62" s="192"/>
      <c r="I62" s="192">
        <f>'SO-01 2 Pol'!G44+'SO-01 3 Pol'!G10</f>
        <v>0</v>
      </c>
      <c r="J62" s="188" t="str">
        <f>IF(I73=0,"",I62/I73*100)</f>
        <v/>
      </c>
    </row>
    <row r="63" spans="1:10" ht="36.75" customHeight="1" x14ac:dyDescent="0.2">
      <c r="A63" s="177"/>
      <c r="B63" s="182" t="s">
        <v>87</v>
      </c>
      <c r="C63" s="183" t="s">
        <v>88</v>
      </c>
      <c r="D63" s="184"/>
      <c r="E63" s="184"/>
      <c r="F63" s="191" t="s">
        <v>25</v>
      </c>
      <c r="G63" s="192"/>
      <c r="H63" s="192"/>
      <c r="I63" s="192">
        <f>'SO-01 1 Pol'!G8+'SO-01 3 Pol'!G25</f>
        <v>0</v>
      </c>
      <c r="J63" s="188" t="str">
        <f>IF(I73=0,"",I63/I73*100)</f>
        <v/>
      </c>
    </row>
    <row r="64" spans="1:10" ht="36.75" customHeight="1" x14ac:dyDescent="0.2">
      <c r="A64" s="177"/>
      <c r="B64" s="182" t="s">
        <v>89</v>
      </c>
      <c r="C64" s="183" t="s">
        <v>90</v>
      </c>
      <c r="D64" s="184"/>
      <c r="E64" s="184"/>
      <c r="F64" s="191" t="s">
        <v>25</v>
      </c>
      <c r="G64" s="192"/>
      <c r="H64" s="192"/>
      <c r="I64" s="192">
        <f>'SO-01 2 Pol'!G61</f>
        <v>0</v>
      </c>
      <c r="J64" s="188" t="str">
        <f>IF(I73=0,"",I64/I73*100)</f>
        <v/>
      </c>
    </row>
    <row r="65" spans="1:10" ht="36.75" customHeight="1" x14ac:dyDescent="0.2">
      <c r="A65" s="177"/>
      <c r="B65" s="182" t="s">
        <v>91</v>
      </c>
      <c r="C65" s="183" t="s">
        <v>65</v>
      </c>
      <c r="D65" s="184"/>
      <c r="E65" s="184"/>
      <c r="F65" s="191" t="s">
        <v>25</v>
      </c>
      <c r="G65" s="192"/>
      <c r="H65" s="192"/>
      <c r="I65" s="192">
        <f>'SO-01 3 Pol'!G28</f>
        <v>0</v>
      </c>
      <c r="J65" s="188" t="str">
        <f>IF(I73=0,"",I65/I73*100)</f>
        <v/>
      </c>
    </row>
    <row r="66" spans="1:10" ht="36.75" customHeight="1" x14ac:dyDescent="0.2">
      <c r="A66" s="177"/>
      <c r="B66" s="182" t="s">
        <v>92</v>
      </c>
      <c r="C66" s="183" t="s">
        <v>93</v>
      </c>
      <c r="D66" s="184"/>
      <c r="E66" s="184"/>
      <c r="F66" s="191" t="s">
        <v>25</v>
      </c>
      <c r="G66" s="192"/>
      <c r="H66" s="192"/>
      <c r="I66" s="192">
        <f>'SO-01 1 Pol'!G21</f>
        <v>0</v>
      </c>
      <c r="J66" s="188" t="str">
        <f>IF(I73=0,"",I66/I73*100)</f>
        <v/>
      </c>
    </row>
    <row r="67" spans="1:10" ht="36.75" customHeight="1" x14ac:dyDescent="0.2">
      <c r="A67" s="177"/>
      <c r="B67" s="182" t="s">
        <v>94</v>
      </c>
      <c r="C67" s="183" t="s">
        <v>95</v>
      </c>
      <c r="D67" s="184"/>
      <c r="E67" s="184"/>
      <c r="F67" s="191" t="s">
        <v>25</v>
      </c>
      <c r="G67" s="192"/>
      <c r="H67" s="192"/>
      <c r="I67" s="192">
        <f>'SO-01 1 Pol'!G27</f>
        <v>0</v>
      </c>
      <c r="J67" s="188" t="str">
        <f>IF(I73=0,"",I67/I73*100)</f>
        <v/>
      </c>
    </row>
    <row r="68" spans="1:10" ht="36.75" customHeight="1" x14ac:dyDescent="0.2">
      <c r="A68" s="177"/>
      <c r="B68" s="182" t="s">
        <v>96</v>
      </c>
      <c r="C68" s="183" t="s">
        <v>97</v>
      </c>
      <c r="D68" s="184"/>
      <c r="E68" s="184"/>
      <c r="F68" s="191" t="s">
        <v>25</v>
      </c>
      <c r="G68" s="192"/>
      <c r="H68" s="192"/>
      <c r="I68" s="192">
        <f>'SO-01 1 Pol'!G43</f>
        <v>0</v>
      </c>
      <c r="J68" s="188" t="str">
        <f>IF(I73=0,"",I68/I73*100)</f>
        <v/>
      </c>
    </row>
    <row r="69" spans="1:10" ht="36.75" customHeight="1" x14ac:dyDescent="0.2">
      <c r="A69" s="177"/>
      <c r="B69" s="182" t="s">
        <v>98</v>
      </c>
      <c r="C69" s="183" t="s">
        <v>99</v>
      </c>
      <c r="D69" s="184"/>
      <c r="E69" s="184"/>
      <c r="F69" s="191" t="s">
        <v>25</v>
      </c>
      <c r="G69" s="192"/>
      <c r="H69" s="192"/>
      <c r="I69" s="192">
        <f>'SO-01 1 Pol'!G52</f>
        <v>0</v>
      </c>
      <c r="J69" s="188" t="str">
        <f>IF(I73=0,"",I69/I73*100)</f>
        <v/>
      </c>
    </row>
    <row r="70" spans="1:10" ht="36.75" customHeight="1" x14ac:dyDescent="0.2">
      <c r="A70" s="177"/>
      <c r="B70" s="182" t="s">
        <v>100</v>
      </c>
      <c r="C70" s="183" t="s">
        <v>101</v>
      </c>
      <c r="D70" s="184"/>
      <c r="E70" s="184"/>
      <c r="F70" s="191" t="s">
        <v>25</v>
      </c>
      <c r="G70" s="192"/>
      <c r="H70" s="192"/>
      <c r="I70" s="192">
        <f>'SO-01 1 Pol'!G59</f>
        <v>0</v>
      </c>
      <c r="J70" s="188" t="str">
        <f>IF(I73=0,"",I70/I73*100)</f>
        <v/>
      </c>
    </row>
    <row r="71" spans="1:10" ht="36.75" customHeight="1" x14ac:dyDescent="0.2">
      <c r="A71" s="177"/>
      <c r="B71" s="182" t="s">
        <v>102</v>
      </c>
      <c r="C71" s="183" t="s">
        <v>103</v>
      </c>
      <c r="D71" s="184"/>
      <c r="E71" s="184"/>
      <c r="F71" s="191" t="s">
        <v>25</v>
      </c>
      <c r="G71" s="192"/>
      <c r="H71" s="192"/>
      <c r="I71" s="192">
        <f>'SO-01 1 Pol'!G69</f>
        <v>0</v>
      </c>
      <c r="J71" s="188" t="str">
        <f>IF(I73=0,"",I71/I73*100)</f>
        <v/>
      </c>
    </row>
    <row r="72" spans="1:10" ht="36.75" customHeight="1" x14ac:dyDescent="0.2">
      <c r="A72" s="177"/>
      <c r="B72" s="182" t="s">
        <v>104</v>
      </c>
      <c r="C72" s="183" t="s">
        <v>105</v>
      </c>
      <c r="D72" s="184"/>
      <c r="E72" s="184"/>
      <c r="F72" s="191" t="s">
        <v>106</v>
      </c>
      <c r="G72" s="192"/>
      <c r="H72" s="192"/>
      <c r="I72" s="192">
        <f>'SO-01 2 Pol'!G97</f>
        <v>0</v>
      </c>
      <c r="J72" s="188" t="str">
        <f>IF(I73=0,"",I72/I73*100)</f>
        <v/>
      </c>
    </row>
    <row r="73" spans="1:10" ht="25.5" customHeight="1" x14ac:dyDescent="0.2">
      <c r="A73" s="178"/>
      <c r="B73" s="185" t="s">
        <v>1</v>
      </c>
      <c r="C73" s="186"/>
      <c r="D73" s="187"/>
      <c r="E73" s="187"/>
      <c r="F73" s="193"/>
      <c r="G73" s="194"/>
      <c r="H73" s="194"/>
      <c r="I73" s="194">
        <f>SUM(I57:I72)</f>
        <v>0</v>
      </c>
      <c r="J73" s="189">
        <f>SUM(J57:J72)</f>
        <v>0</v>
      </c>
    </row>
    <row r="74" spans="1:10" x14ac:dyDescent="0.2">
      <c r="F74" s="134"/>
      <c r="G74" s="134"/>
      <c r="H74" s="134"/>
      <c r="I74" s="134"/>
      <c r="J74" s="190"/>
    </row>
    <row r="75" spans="1:10" x14ac:dyDescent="0.2">
      <c r="F75" s="134"/>
      <c r="G75" s="134"/>
      <c r="H75" s="134"/>
      <c r="I75" s="134"/>
      <c r="J75" s="190"/>
    </row>
    <row r="76" spans="1:10" x14ac:dyDescent="0.2">
      <c r="F76" s="134"/>
      <c r="G76" s="134"/>
      <c r="H76" s="134"/>
      <c r="I76" s="134"/>
      <c r="J76" s="190"/>
    </row>
  </sheetData>
  <sheetProtection algorithmName="SHA-512" hashValue="cW7A2ToA5trawgWOWv3aS1+TxVyoolCQz/zhbQx5Ac/jfLU4nUMjzC3wMi7maTv7p+dpMhpfBbTM9nFWDoIbXQ==" saltValue="eJB7uE2HApusxDp2ReWV+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70:E70"/>
    <mergeCell ref="C71:E71"/>
    <mergeCell ref="C72:E72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44:E44"/>
    <mergeCell ref="B45:E45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7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8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9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sheetProtection algorithmName="SHA-512" hashValue="i/W2RXhgGjt9UCfZMI6NkFpdIjj/gpe2QIm01HkYjNwfiNdIKzIKYmcLwxyRZMWyVhwV9w+n+yRVhK/i4SXBew==" saltValue="pD5NHAe+m0fXsHV55YwpX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84E55-8523-4F0D-AF50-48FC56176A41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109</v>
      </c>
      <c r="B1" s="196"/>
      <c r="C1" s="196"/>
      <c r="D1" s="196"/>
      <c r="E1" s="196"/>
      <c r="F1" s="196"/>
      <c r="G1" s="196"/>
      <c r="AG1" t="s">
        <v>110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111</v>
      </c>
    </row>
    <row r="3" spans="1:60" ht="24.95" customHeight="1" x14ac:dyDescent="0.2">
      <c r="A3" s="197" t="s">
        <v>8</v>
      </c>
      <c r="B3" s="49" t="s">
        <v>58</v>
      </c>
      <c r="C3" s="200" t="s">
        <v>59</v>
      </c>
      <c r="D3" s="198"/>
      <c r="E3" s="198"/>
      <c r="F3" s="198"/>
      <c r="G3" s="199"/>
      <c r="AC3" s="175" t="s">
        <v>111</v>
      </c>
      <c r="AG3" t="s">
        <v>112</v>
      </c>
    </row>
    <row r="4" spans="1:60" ht="24.95" customHeight="1" x14ac:dyDescent="0.2">
      <c r="A4" s="201" t="s">
        <v>9</v>
      </c>
      <c r="B4" s="202" t="s">
        <v>60</v>
      </c>
      <c r="C4" s="203" t="s">
        <v>61</v>
      </c>
      <c r="D4" s="204"/>
      <c r="E4" s="204"/>
      <c r="F4" s="204"/>
      <c r="G4" s="205"/>
      <c r="AG4" t="s">
        <v>113</v>
      </c>
    </row>
    <row r="5" spans="1:60" x14ac:dyDescent="0.2">
      <c r="D5" s="10"/>
    </row>
    <row r="6" spans="1:60" ht="38.25" x14ac:dyDescent="0.2">
      <c r="A6" s="207" t="s">
        <v>114</v>
      </c>
      <c r="B6" s="209" t="s">
        <v>115</v>
      </c>
      <c r="C6" s="209" t="s">
        <v>116</v>
      </c>
      <c r="D6" s="208" t="s">
        <v>117</v>
      </c>
      <c r="E6" s="207" t="s">
        <v>118</v>
      </c>
      <c r="F6" s="206" t="s">
        <v>119</v>
      </c>
      <c r="G6" s="207" t="s">
        <v>29</v>
      </c>
      <c r="H6" s="210" t="s">
        <v>30</v>
      </c>
      <c r="I6" s="210" t="s">
        <v>120</v>
      </c>
      <c r="J6" s="210" t="s">
        <v>31</v>
      </c>
      <c r="K6" s="210" t="s">
        <v>121</v>
      </c>
      <c r="L6" s="210" t="s">
        <v>122</v>
      </c>
      <c r="M6" s="210" t="s">
        <v>123</v>
      </c>
      <c r="N6" s="210" t="s">
        <v>124</v>
      </c>
      <c r="O6" s="210" t="s">
        <v>125</v>
      </c>
      <c r="P6" s="210" t="s">
        <v>126</v>
      </c>
      <c r="Q6" s="210" t="s">
        <v>127</v>
      </c>
      <c r="R6" s="210" t="s">
        <v>128</v>
      </c>
      <c r="S6" s="210" t="s">
        <v>129</v>
      </c>
      <c r="T6" s="210" t="s">
        <v>130</v>
      </c>
      <c r="U6" s="210" t="s">
        <v>131</v>
      </c>
      <c r="V6" s="210" t="s">
        <v>132</v>
      </c>
      <c r="W6" s="210" t="s">
        <v>133</v>
      </c>
      <c r="X6" s="210" t="s">
        <v>134</v>
      </c>
      <c r="Y6" s="210" t="s">
        <v>135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7" t="s">
        <v>136</v>
      </c>
      <c r="B8" s="228" t="s">
        <v>87</v>
      </c>
      <c r="C8" s="253" t="s">
        <v>88</v>
      </c>
      <c r="D8" s="229"/>
      <c r="E8" s="230"/>
      <c r="F8" s="231"/>
      <c r="G8" s="231">
        <f>SUMIF(AG9:AG20,"&lt;&gt;NOR",G9:G20)</f>
        <v>0</v>
      </c>
      <c r="H8" s="231"/>
      <c r="I8" s="231">
        <f>SUM(I9:I20)</f>
        <v>0</v>
      </c>
      <c r="J8" s="231"/>
      <c r="K8" s="231">
        <f>SUM(K9:K20)</f>
        <v>0</v>
      </c>
      <c r="L8" s="231"/>
      <c r="M8" s="231">
        <f>SUM(M9:M20)</f>
        <v>0</v>
      </c>
      <c r="N8" s="230"/>
      <c r="O8" s="230">
        <f>SUM(O9:O20)</f>
        <v>0.68</v>
      </c>
      <c r="P8" s="230"/>
      <c r="Q8" s="230">
        <f>SUM(Q9:Q20)</f>
        <v>0.05</v>
      </c>
      <c r="R8" s="231"/>
      <c r="S8" s="231"/>
      <c r="T8" s="232"/>
      <c r="U8" s="226"/>
      <c r="V8" s="226">
        <f>SUM(V9:V20)</f>
        <v>179.04000000000002</v>
      </c>
      <c r="W8" s="226"/>
      <c r="X8" s="226"/>
      <c r="Y8" s="226"/>
      <c r="AG8" t="s">
        <v>137</v>
      </c>
    </row>
    <row r="9" spans="1:60" outlineLevel="1" x14ac:dyDescent="0.2">
      <c r="A9" s="241">
        <v>1</v>
      </c>
      <c r="B9" s="242" t="s">
        <v>138</v>
      </c>
      <c r="C9" s="254" t="s">
        <v>139</v>
      </c>
      <c r="D9" s="243" t="s">
        <v>140</v>
      </c>
      <c r="E9" s="244">
        <v>25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0</v>
      </c>
      <c r="O9" s="244">
        <f>ROUND(E9*N9,2)</f>
        <v>0</v>
      </c>
      <c r="P9" s="244">
        <v>2.0999999999999999E-3</v>
      </c>
      <c r="Q9" s="244">
        <f>ROUND(E9*P9,2)</f>
        <v>0.05</v>
      </c>
      <c r="R9" s="246" t="s">
        <v>141</v>
      </c>
      <c r="S9" s="246" t="s">
        <v>142</v>
      </c>
      <c r="T9" s="247" t="s">
        <v>142</v>
      </c>
      <c r="U9" s="222">
        <v>0.2</v>
      </c>
      <c r="V9" s="222">
        <f>ROUND(E9*U9,2)</f>
        <v>5</v>
      </c>
      <c r="W9" s="222"/>
      <c r="X9" s="222" t="s">
        <v>143</v>
      </c>
      <c r="Y9" s="222" t="s">
        <v>144</v>
      </c>
      <c r="Z9" s="211"/>
      <c r="AA9" s="211"/>
      <c r="AB9" s="211"/>
      <c r="AC9" s="211"/>
      <c r="AD9" s="211"/>
      <c r="AE9" s="211"/>
      <c r="AF9" s="211"/>
      <c r="AG9" s="211" t="s">
        <v>145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45" outlineLevel="1" x14ac:dyDescent="0.2">
      <c r="A10" s="234">
        <v>2</v>
      </c>
      <c r="B10" s="235" t="s">
        <v>146</v>
      </c>
      <c r="C10" s="255" t="s">
        <v>147</v>
      </c>
      <c r="D10" s="236" t="s">
        <v>148</v>
      </c>
      <c r="E10" s="237">
        <v>33</v>
      </c>
      <c r="F10" s="238"/>
      <c r="G10" s="239">
        <f>ROUND(E10*F10,2)</f>
        <v>0</v>
      </c>
      <c r="H10" s="238"/>
      <c r="I10" s="239">
        <f>ROUND(E10*H10,2)</f>
        <v>0</v>
      </c>
      <c r="J10" s="238"/>
      <c r="K10" s="239">
        <f>ROUND(E10*J10,2)</f>
        <v>0</v>
      </c>
      <c r="L10" s="239">
        <v>21</v>
      </c>
      <c r="M10" s="239">
        <f>G10*(1+L10/100)</f>
        <v>0</v>
      </c>
      <c r="N10" s="237">
        <v>3.0000000000000001E-5</v>
      </c>
      <c r="O10" s="237">
        <f>ROUND(E10*N10,2)</f>
        <v>0</v>
      </c>
      <c r="P10" s="237">
        <v>0</v>
      </c>
      <c r="Q10" s="237">
        <f>ROUND(E10*P10,2)</f>
        <v>0</v>
      </c>
      <c r="R10" s="239" t="s">
        <v>149</v>
      </c>
      <c r="S10" s="239" t="s">
        <v>142</v>
      </c>
      <c r="T10" s="240" t="s">
        <v>142</v>
      </c>
      <c r="U10" s="222">
        <v>0.13500000000000001</v>
      </c>
      <c r="V10" s="222">
        <f>ROUND(E10*U10,2)</f>
        <v>4.46</v>
      </c>
      <c r="W10" s="222"/>
      <c r="X10" s="222" t="s">
        <v>143</v>
      </c>
      <c r="Y10" s="222" t="s">
        <v>144</v>
      </c>
      <c r="Z10" s="211"/>
      <c r="AA10" s="211"/>
      <c r="AB10" s="211"/>
      <c r="AC10" s="211"/>
      <c r="AD10" s="211"/>
      <c r="AE10" s="211"/>
      <c r="AF10" s="211"/>
      <c r="AG10" s="211" t="s">
        <v>145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18"/>
      <c r="B11" s="219"/>
      <c r="C11" s="256" t="s">
        <v>150</v>
      </c>
      <c r="D11" s="248"/>
      <c r="E11" s="248"/>
      <c r="F11" s="248"/>
      <c r="G11" s="248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1"/>
      <c r="AA11" s="211"/>
      <c r="AB11" s="211"/>
      <c r="AC11" s="211"/>
      <c r="AD11" s="211"/>
      <c r="AE11" s="211"/>
      <c r="AF11" s="211"/>
      <c r="AG11" s="211" t="s">
        <v>151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">
      <c r="A12" s="234">
        <v>3</v>
      </c>
      <c r="B12" s="235" t="s">
        <v>152</v>
      </c>
      <c r="C12" s="255" t="s">
        <v>153</v>
      </c>
      <c r="D12" s="236" t="s">
        <v>154</v>
      </c>
      <c r="E12" s="237">
        <v>278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7">
        <v>2.0500000000000002E-3</v>
      </c>
      <c r="O12" s="237">
        <f>ROUND(E12*N12,2)</f>
        <v>0.56999999999999995</v>
      </c>
      <c r="P12" s="237">
        <v>0</v>
      </c>
      <c r="Q12" s="237">
        <f>ROUND(E12*P12,2)</f>
        <v>0</v>
      </c>
      <c r="R12" s="239"/>
      <c r="S12" s="239" t="s">
        <v>155</v>
      </c>
      <c r="T12" s="240" t="s">
        <v>156</v>
      </c>
      <c r="U12" s="222">
        <v>0.61</v>
      </c>
      <c r="V12" s="222">
        <f>ROUND(E12*U12,2)</f>
        <v>169.58</v>
      </c>
      <c r="W12" s="222"/>
      <c r="X12" s="222" t="s">
        <v>143</v>
      </c>
      <c r="Y12" s="222" t="s">
        <v>144</v>
      </c>
      <c r="Z12" s="211"/>
      <c r="AA12" s="211"/>
      <c r="AB12" s="211"/>
      <c r="AC12" s="211"/>
      <c r="AD12" s="211"/>
      <c r="AE12" s="211"/>
      <c r="AF12" s="211"/>
      <c r="AG12" s="211" t="s">
        <v>145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2" x14ac:dyDescent="0.2">
      <c r="A13" s="218"/>
      <c r="B13" s="219"/>
      <c r="C13" s="256" t="s">
        <v>157</v>
      </c>
      <c r="D13" s="248"/>
      <c r="E13" s="248"/>
      <c r="F13" s="248"/>
      <c r="G13" s="248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1"/>
      <c r="AA13" s="211"/>
      <c r="AB13" s="211"/>
      <c r="AC13" s="211"/>
      <c r="AD13" s="211"/>
      <c r="AE13" s="211"/>
      <c r="AF13" s="211"/>
      <c r="AG13" s="211" t="s">
        <v>151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41">
        <v>4</v>
      </c>
      <c r="B14" s="242" t="s">
        <v>158</v>
      </c>
      <c r="C14" s="254" t="s">
        <v>159</v>
      </c>
      <c r="D14" s="243" t="s">
        <v>160</v>
      </c>
      <c r="E14" s="244">
        <v>5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4">
        <v>0</v>
      </c>
      <c r="O14" s="244">
        <f>ROUND(E14*N14,2)</f>
        <v>0</v>
      </c>
      <c r="P14" s="244">
        <v>0</v>
      </c>
      <c r="Q14" s="244">
        <f>ROUND(E14*P14,2)</f>
        <v>0</v>
      </c>
      <c r="R14" s="246" t="s">
        <v>161</v>
      </c>
      <c r="S14" s="246" t="s">
        <v>142</v>
      </c>
      <c r="T14" s="247" t="s">
        <v>142</v>
      </c>
      <c r="U14" s="222">
        <v>0</v>
      </c>
      <c r="V14" s="222">
        <f>ROUND(E14*U14,2)</f>
        <v>0</v>
      </c>
      <c r="W14" s="222"/>
      <c r="X14" s="222" t="s">
        <v>162</v>
      </c>
      <c r="Y14" s="222" t="s">
        <v>144</v>
      </c>
      <c r="Z14" s="211"/>
      <c r="AA14" s="211"/>
      <c r="AB14" s="211"/>
      <c r="AC14" s="211"/>
      <c r="AD14" s="211"/>
      <c r="AE14" s="211"/>
      <c r="AF14" s="211"/>
      <c r="AG14" s="211" t="s">
        <v>163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ht="33.75" outlineLevel="1" x14ac:dyDescent="0.2">
      <c r="A15" s="241">
        <v>5</v>
      </c>
      <c r="B15" s="242" t="s">
        <v>164</v>
      </c>
      <c r="C15" s="254" t="s">
        <v>165</v>
      </c>
      <c r="D15" s="243" t="s">
        <v>148</v>
      </c>
      <c r="E15" s="244">
        <v>51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6.9999999999999994E-5</v>
      </c>
      <c r="O15" s="244">
        <f>ROUND(E15*N15,2)</f>
        <v>0</v>
      </c>
      <c r="P15" s="244">
        <v>0</v>
      </c>
      <c r="Q15" s="244">
        <f>ROUND(E15*P15,2)</f>
        <v>0</v>
      </c>
      <c r="R15" s="246" t="s">
        <v>161</v>
      </c>
      <c r="S15" s="246" t="s">
        <v>142</v>
      </c>
      <c r="T15" s="247" t="s">
        <v>142</v>
      </c>
      <c r="U15" s="222">
        <v>0</v>
      </c>
      <c r="V15" s="222">
        <f>ROUND(E15*U15,2)</f>
        <v>0</v>
      </c>
      <c r="W15" s="222"/>
      <c r="X15" s="222" t="s">
        <v>162</v>
      </c>
      <c r="Y15" s="222" t="s">
        <v>144</v>
      </c>
      <c r="Z15" s="211"/>
      <c r="AA15" s="211"/>
      <c r="AB15" s="211"/>
      <c r="AC15" s="211"/>
      <c r="AD15" s="211"/>
      <c r="AE15" s="211"/>
      <c r="AF15" s="211"/>
      <c r="AG15" s="211" t="s">
        <v>163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ht="33.75" outlineLevel="1" x14ac:dyDescent="0.2">
      <c r="A16" s="241">
        <v>6</v>
      </c>
      <c r="B16" s="242" t="s">
        <v>166</v>
      </c>
      <c r="C16" s="254" t="s">
        <v>167</v>
      </c>
      <c r="D16" s="243" t="s">
        <v>148</v>
      </c>
      <c r="E16" s="244">
        <v>57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3.8999999999999999E-4</v>
      </c>
      <c r="O16" s="244">
        <f>ROUND(E16*N16,2)</f>
        <v>0.02</v>
      </c>
      <c r="P16" s="244">
        <v>0</v>
      </c>
      <c r="Q16" s="244">
        <f>ROUND(E16*P16,2)</f>
        <v>0</v>
      </c>
      <c r="R16" s="246" t="s">
        <v>161</v>
      </c>
      <c r="S16" s="246" t="s">
        <v>142</v>
      </c>
      <c r="T16" s="247" t="s">
        <v>142</v>
      </c>
      <c r="U16" s="222">
        <v>0</v>
      </c>
      <c r="V16" s="222">
        <f>ROUND(E16*U16,2)</f>
        <v>0</v>
      </c>
      <c r="W16" s="222"/>
      <c r="X16" s="222" t="s">
        <v>162</v>
      </c>
      <c r="Y16" s="222" t="s">
        <v>144</v>
      </c>
      <c r="Z16" s="211"/>
      <c r="AA16" s="211"/>
      <c r="AB16" s="211"/>
      <c r="AC16" s="211"/>
      <c r="AD16" s="211"/>
      <c r="AE16" s="211"/>
      <c r="AF16" s="211"/>
      <c r="AG16" s="211" t="s">
        <v>163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ht="33.75" outlineLevel="1" x14ac:dyDescent="0.2">
      <c r="A17" s="241">
        <v>7</v>
      </c>
      <c r="B17" s="242" t="s">
        <v>168</v>
      </c>
      <c r="C17" s="254" t="s">
        <v>169</v>
      </c>
      <c r="D17" s="243" t="s">
        <v>148</v>
      </c>
      <c r="E17" s="244">
        <v>82</v>
      </c>
      <c r="F17" s="245"/>
      <c r="G17" s="246">
        <f>ROUND(E17*F17,2)</f>
        <v>0</v>
      </c>
      <c r="H17" s="245"/>
      <c r="I17" s="246">
        <f>ROUND(E17*H17,2)</f>
        <v>0</v>
      </c>
      <c r="J17" s="245"/>
      <c r="K17" s="246">
        <f>ROUND(E17*J17,2)</f>
        <v>0</v>
      </c>
      <c r="L17" s="246">
        <v>21</v>
      </c>
      <c r="M17" s="246">
        <f>G17*(1+L17/100)</f>
        <v>0</v>
      </c>
      <c r="N17" s="244">
        <v>4.4000000000000002E-4</v>
      </c>
      <c r="O17" s="244">
        <f>ROUND(E17*N17,2)</f>
        <v>0.04</v>
      </c>
      <c r="P17" s="244">
        <v>0</v>
      </c>
      <c r="Q17" s="244">
        <f>ROUND(E17*P17,2)</f>
        <v>0</v>
      </c>
      <c r="R17" s="246" t="s">
        <v>161</v>
      </c>
      <c r="S17" s="246" t="s">
        <v>142</v>
      </c>
      <c r="T17" s="247" t="s">
        <v>142</v>
      </c>
      <c r="U17" s="222">
        <v>0</v>
      </c>
      <c r="V17" s="222">
        <f>ROUND(E17*U17,2)</f>
        <v>0</v>
      </c>
      <c r="W17" s="222"/>
      <c r="X17" s="222" t="s">
        <v>162</v>
      </c>
      <c r="Y17" s="222" t="s">
        <v>144</v>
      </c>
      <c r="Z17" s="211"/>
      <c r="AA17" s="211"/>
      <c r="AB17" s="211"/>
      <c r="AC17" s="211"/>
      <c r="AD17" s="211"/>
      <c r="AE17" s="211"/>
      <c r="AF17" s="211"/>
      <c r="AG17" s="211" t="s">
        <v>163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33.75" outlineLevel="1" x14ac:dyDescent="0.2">
      <c r="A18" s="234">
        <v>8</v>
      </c>
      <c r="B18" s="235" t="s">
        <v>170</v>
      </c>
      <c r="C18" s="255" t="s">
        <v>171</v>
      </c>
      <c r="D18" s="236" t="s">
        <v>148</v>
      </c>
      <c r="E18" s="237">
        <v>55</v>
      </c>
      <c r="F18" s="238"/>
      <c r="G18" s="239">
        <f>ROUND(E18*F18,2)</f>
        <v>0</v>
      </c>
      <c r="H18" s="238"/>
      <c r="I18" s="239">
        <f>ROUND(E18*H18,2)</f>
        <v>0</v>
      </c>
      <c r="J18" s="238"/>
      <c r="K18" s="239">
        <f>ROUND(E18*J18,2)</f>
        <v>0</v>
      </c>
      <c r="L18" s="239">
        <v>21</v>
      </c>
      <c r="M18" s="239">
        <f>G18*(1+L18/100)</f>
        <v>0</v>
      </c>
      <c r="N18" s="237">
        <v>8.4999999999999995E-4</v>
      </c>
      <c r="O18" s="237">
        <f>ROUND(E18*N18,2)</f>
        <v>0.05</v>
      </c>
      <c r="P18" s="237">
        <v>0</v>
      </c>
      <c r="Q18" s="237">
        <f>ROUND(E18*P18,2)</f>
        <v>0</v>
      </c>
      <c r="R18" s="239" t="s">
        <v>161</v>
      </c>
      <c r="S18" s="239" t="s">
        <v>142</v>
      </c>
      <c r="T18" s="240" t="s">
        <v>142</v>
      </c>
      <c r="U18" s="222">
        <v>0</v>
      </c>
      <c r="V18" s="222">
        <f>ROUND(E18*U18,2)</f>
        <v>0</v>
      </c>
      <c r="W18" s="222"/>
      <c r="X18" s="222" t="s">
        <v>162</v>
      </c>
      <c r="Y18" s="222" t="s">
        <v>144</v>
      </c>
      <c r="Z18" s="211"/>
      <c r="AA18" s="211"/>
      <c r="AB18" s="211"/>
      <c r="AC18" s="211"/>
      <c r="AD18" s="211"/>
      <c r="AE18" s="211"/>
      <c r="AF18" s="211"/>
      <c r="AG18" s="211" t="s">
        <v>163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8">
        <v>9</v>
      </c>
      <c r="B19" s="219" t="s">
        <v>172</v>
      </c>
      <c r="C19" s="257" t="s">
        <v>173</v>
      </c>
      <c r="D19" s="220" t="s">
        <v>0</v>
      </c>
      <c r="E19" s="249"/>
      <c r="F19" s="223"/>
      <c r="G19" s="222">
        <f>ROUND(E19*F19,2)</f>
        <v>0</v>
      </c>
      <c r="H19" s="223"/>
      <c r="I19" s="222">
        <f>ROUND(E19*H19,2)</f>
        <v>0</v>
      </c>
      <c r="J19" s="223"/>
      <c r="K19" s="222">
        <f>ROUND(E19*J19,2)</f>
        <v>0</v>
      </c>
      <c r="L19" s="222">
        <v>21</v>
      </c>
      <c r="M19" s="222">
        <f>G19*(1+L19/100)</f>
        <v>0</v>
      </c>
      <c r="N19" s="221">
        <v>0</v>
      </c>
      <c r="O19" s="221">
        <f>ROUND(E19*N19,2)</f>
        <v>0</v>
      </c>
      <c r="P19" s="221">
        <v>0</v>
      </c>
      <c r="Q19" s="221">
        <f>ROUND(E19*P19,2)</f>
        <v>0</v>
      </c>
      <c r="R19" s="222" t="s">
        <v>141</v>
      </c>
      <c r="S19" s="222" t="s">
        <v>142</v>
      </c>
      <c r="T19" s="222" t="s">
        <v>142</v>
      </c>
      <c r="U19" s="222">
        <v>0</v>
      </c>
      <c r="V19" s="222">
        <f>ROUND(E19*U19,2)</f>
        <v>0</v>
      </c>
      <c r="W19" s="222"/>
      <c r="X19" s="222" t="s">
        <v>174</v>
      </c>
      <c r="Y19" s="222" t="s">
        <v>144</v>
      </c>
      <c r="Z19" s="211"/>
      <c r="AA19" s="211"/>
      <c r="AB19" s="211"/>
      <c r="AC19" s="211"/>
      <c r="AD19" s="211"/>
      <c r="AE19" s="211"/>
      <c r="AF19" s="211"/>
      <c r="AG19" s="211" t="s">
        <v>175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 x14ac:dyDescent="0.2">
      <c r="A20" s="218"/>
      <c r="B20" s="219"/>
      <c r="C20" s="258" t="s">
        <v>176</v>
      </c>
      <c r="D20" s="250"/>
      <c r="E20" s="250"/>
      <c r="F20" s="250"/>
      <c r="G20" s="250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1"/>
      <c r="AA20" s="211"/>
      <c r="AB20" s="211"/>
      <c r="AC20" s="211"/>
      <c r="AD20" s="211"/>
      <c r="AE20" s="211"/>
      <c r="AF20" s="211"/>
      <c r="AG20" s="211" t="s">
        <v>177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x14ac:dyDescent="0.2">
      <c r="A21" s="227" t="s">
        <v>136</v>
      </c>
      <c r="B21" s="228" t="s">
        <v>92</v>
      </c>
      <c r="C21" s="253" t="s">
        <v>93</v>
      </c>
      <c r="D21" s="229"/>
      <c r="E21" s="230"/>
      <c r="F21" s="231"/>
      <c r="G21" s="231">
        <f>SUMIF(AG22:AG26,"&lt;&gt;NOR",G22:G26)</f>
        <v>0</v>
      </c>
      <c r="H21" s="231"/>
      <c r="I21" s="231">
        <f>SUM(I22:I26)</f>
        <v>0</v>
      </c>
      <c r="J21" s="231"/>
      <c r="K21" s="231">
        <f>SUM(K22:K26)</f>
        <v>0</v>
      </c>
      <c r="L21" s="231"/>
      <c r="M21" s="231">
        <f>SUM(M22:M26)</f>
        <v>0</v>
      </c>
      <c r="N21" s="230"/>
      <c r="O21" s="230">
        <f>SUM(O22:O26)</f>
        <v>0</v>
      </c>
      <c r="P21" s="230"/>
      <c r="Q21" s="230">
        <f>SUM(Q22:Q26)</f>
        <v>0</v>
      </c>
      <c r="R21" s="231"/>
      <c r="S21" s="231"/>
      <c r="T21" s="232"/>
      <c r="U21" s="226"/>
      <c r="V21" s="226">
        <f>SUM(V22:V26)</f>
        <v>24</v>
      </c>
      <c r="W21" s="226"/>
      <c r="X21" s="226"/>
      <c r="Y21" s="226"/>
      <c r="AG21" t="s">
        <v>137</v>
      </c>
    </row>
    <row r="22" spans="1:60" outlineLevel="1" x14ac:dyDescent="0.2">
      <c r="A22" s="234">
        <v>10</v>
      </c>
      <c r="B22" s="235" t="s">
        <v>178</v>
      </c>
      <c r="C22" s="255" t="s">
        <v>179</v>
      </c>
      <c r="D22" s="236" t="s">
        <v>180</v>
      </c>
      <c r="E22" s="237">
        <v>18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9"/>
      <c r="S22" s="239" t="s">
        <v>155</v>
      </c>
      <c r="T22" s="240" t="s">
        <v>181</v>
      </c>
      <c r="U22" s="222">
        <v>0</v>
      </c>
      <c r="V22" s="222">
        <f>ROUND(E22*U22,2)</f>
        <v>0</v>
      </c>
      <c r="W22" s="222"/>
      <c r="X22" s="222" t="s">
        <v>143</v>
      </c>
      <c r="Y22" s="222" t="s">
        <v>144</v>
      </c>
      <c r="Z22" s="211"/>
      <c r="AA22" s="211"/>
      <c r="AB22" s="211"/>
      <c r="AC22" s="211"/>
      <c r="AD22" s="211"/>
      <c r="AE22" s="211"/>
      <c r="AF22" s="211"/>
      <c r="AG22" s="211" t="s">
        <v>145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2" x14ac:dyDescent="0.2">
      <c r="A23" s="218"/>
      <c r="B23" s="219"/>
      <c r="C23" s="259" t="s">
        <v>182</v>
      </c>
      <c r="D23" s="224"/>
      <c r="E23" s="225">
        <v>6</v>
      </c>
      <c r="F23" s="222"/>
      <c r="G23" s="222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1"/>
      <c r="AA23" s="211"/>
      <c r="AB23" s="211"/>
      <c r="AC23" s="211"/>
      <c r="AD23" s="211"/>
      <c r="AE23" s="211"/>
      <c r="AF23" s="211"/>
      <c r="AG23" s="211" t="s">
        <v>183</v>
      </c>
      <c r="AH23" s="211">
        <v>0</v>
      </c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33.75" outlineLevel="3" x14ac:dyDescent="0.2">
      <c r="A24" s="218"/>
      <c r="B24" s="219"/>
      <c r="C24" s="259" t="s">
        <v>184</v>
      </c>
      <c r="D24" s="224"/>
      <c r="E24" s="225">
        <v>6</v>
      </c>
      <c r="F24" s="222"/>
      <c r="G24" s="222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1"/>
      <c r="AA24" s="211"/>
      <c r="AB24" s="211"/>
      <c r="AC24" s="211"/>
      <c r="AD24" s="211"/>
      <c r="AE24" s="211"/>
      <c r="AF24" s="211"/>
      <c r="AG24" s="211" t="s">
        <v>183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3" x14ac:dyDescent="0.2">
      <c r="A25" s="218"/>
      <c r="B25" s="219"/>
      <c r="C25" s="259" t="s">
        <v>185</v>
      </c>
      <c r="D25" s="224"/>
      <c r="E25" s="225">
        <v>6</v>
      </c>
      <c r="F25" s="222"/>
      <c r="G25" s="222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1"/>
      <c r="AA25" s="211"/>
      <c r="AB25" s="211"/>
      <c r="AC25" s="211"/>
      <c r="AD25" s="211"/>
      <c r="AE25" s="211"/>
      <c r="AF25" s="211"/>
      <c r="AG25" s="211" t="s">
        <v>183</v>
      </c>
      <c r="AH25" s="211">
        <v>0</v>
      </c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41">
        <v>11</v>
      </c>
      <c r="B26" s="242" t="s">
        <v>186</v>
      </c>
      <c r="C26" s="254" t="s">
        <v>187</v>
      </c>
      <c r="D26" s="243" t="s">
        <v>188</v>
      </c>
      <c r="E26" s="244">
        <v>24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 t="s">
        <v>189</v>
      </c>
      <c r="S26" s="246" t="s">
        <v>142</v>
      </c>
      <c r="T26" s="247" t="s">
        <v>142</v>
      </c>
      <c r="U26" s="222">
        <v>1</v>
      </c>
      <c r="V26" s="222">
        <f>ROUND(E26*U26,2)</f>
        <v>24</v>
      </c>
      <c r="W26" s="222"/>
      <c r="X26" s="222" t="s">
        <v>190</v>
      </c>
      <c r="Y26" s="222" t="s">
        <v>144</v>
      </c>
      <c r="Z26" s="211"/>
      <c r="AA26" s="211"/>
      <c r="AB26" s="211"/>
      <c r="AC26" s="211"/>
      <c r="AD26" s="211"/>
      <c r="AE26" s="211"/>
      <c r="AF26" s="211"/>
      <c r="AG26" s="211" t="s">
        <v>191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x14ac:dyDescent="0.2">
      <c r="A27" s="227" t="s">
        <v>136</v>
      </c>
      <c r="B27" s="228" t="s">
        <v>94</v>
      </c>
      <c r="C27" s="253" t="s">
        <v>95</v>
      </c>
      <c r="D27" s="229"/>
      <c r="E27" s="230"/>
      <c r="F27" s="231"/>
      <c r="G27" s="231">
        <f>SUMIF(AG28:AG42,"&lt;&gt;NOR",G28:G42)</f>
        <v>0</v>
      </c>
      <c r="H27" s="231"/>
      <c r="I27" s="231">
        <f>SUM(I28:I42)</f>
        <v>0</v>
      </c>
      <c r="J27" s="231"/>
      <c r="K27" s="231">
        <f>SUM(K28:K42)</f>
        <v>0</v>
      </c>
      <c r="L27" s="231"/>
      <c r="M27" s="231">
        <f>SUM(M28:M42)</f>
        <v>0</v>
      </c>
      <c r="N27" s="230"/>
      <c r="O27" s="230">
        <f>SUM(O28:O42)</f>
        <v>0.16</v>
      </c>
      <c r="P27" s="230"/>
      <c r="Q27" s="230">
        <f>SUM(Q28:Q42)</f>
        <v>0.8</v>
      </c>
      <c r="R27" s="231"/>
      <c r="S27" s="231"/>
      <c r="T27" s="232"/>
      <c r="U27" s="226"/>
      <c r="V27" s="226">
        <f>SUM(V28:V42)</f>
        <v>82.7</v>
      </c>
      <c r="W27" s="226"/>
      <c r="X27" s="226"/>
      <c r="Y27" s="226"/>
      <c r="AG27" t="s">
        <v>137</v>
      </c>
    </row>
    <row r="28" spans="1:60" outlineLevel="1" x14ac:dyDescent="0.2">
      <c r="A28" s="234">
        <v>12</v>
      </c>
      <c r="B28" s="235" t="s">
        <v>192</v>
      </c>
      <c r="C28" s="255" t="s">
        <v>193</v>
      </c>
      <c r="D28" s="236" t="s">
        <v>148</v>
      </c>
      <c r="E28" s="237">
        <v>170</v>
      </c>
      <c r="F28" s="238"/>
      <c r="G28" s="239">
        <f>ROUND(E28*F28,2)</f>
        <v>0</v>
      </c>
      <c r="H28" s="238"/>
      <c r="I28" s="239">
        <f>ROUND(E28*H28,2)</f>
        <v>0</v>
      </c>
      <c r="J28" s="238"/>
      <c r="K28" s="239">
        <f>ROUND(E28*J28,2)</f>
        <v>0</v>
      </c>
      <c r="L28" s="239">
        <v>21</v>
      </c>
      <c r="M28" s="239">
        <f>G28*(1+L28/100)</f>
        <v>0</v>
      </c>
      <c r="N28" s="237">
        <v>5.0000000000000002E-5</v>
      </c>
      <c r="O28" s="237">
        <f>ROUND(E28*N28,2)</f>
        <v>0.01</v>
      </c>
      <c r="P28" s="237">
        <v>4.7299999999999998E-3</v>
      </c>
      <c r="Q28" s="237">
        <f>ROUND(E28*P28,2)</f>
        <v>0.8</v>
      </c>
      <c r="R28" s="239" t="s">
        <v>194</v>
      </c>
      <c r="S28" s="239" t="s">
        <v>142</v>
      </c>
      <c r="T28" s="240" t="s">
        <v>142</v>
      </c>
      <c r="U28" s="222">
        <v>0.125</v>
      </c>
      <c r="V28" s="222">
        <f>ROUND(E28*U28,2)</f>
        <v>21.25</v>
      </c>
      <c r="W28" s="222"/>
      <c r="X28" s="222" t="s">
        <v>143</v>
      </c>
      <c r="Y28" s="222" t="s">
        <v>144</v>
      </c>
      <c r="Z28" s="211"/>
      <c r="AA28" s="211"/>
      <c r="AB28" s="211"/>
      <c r="AC28" s="211"/>
      <c r="AD28" s="211"/>
      <c r="AE28" s="211"/>
      <c r="AF28" s="211"/>
      <c r="AG28" s="211" t="s">
        <v>145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2" x14ac:dyDescent="0.2">
      <c r="A29" s="218"/>
      <c r="B29" s="219"/>
      <c r="C29" s="256" t="s">
        <v>195</v>
      </c>
      <c r="D29" s="248"/>
      <c r="E29" s="248"/>
      <c r="F29" s="248"/>
      <c r="G29" s="248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1"/>
      <c r="AA29" s="211"/>
      <c r="AB29" s="211"/>
      <c r="AC29" s="211"/>
      <c r="AD29" s="211"/>
      <c r="AE29" s="211"/>
      <c r="AF29" s="211"/>
      <c r="AG29" s="211" t="s">
        <v>151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45" outlineLevel="1" x14ac:dyDescent="0.2">
      <c r="A30" s="234">
        <v>13</v>
      </c>
      <c r="B30" s="235" t="s">
        <v>196</v>
      </c>
      <c r="C30" s="255" t="s">
        <v>197</v>
      </c>
      <c r="D30" s="236" t="s">
        <v>148</v>
      </c>
      <c r="E30" s="237">
        <v>56</v>
      </c>
      <c r="F30" s="238"/>
      <c r="G30" s="239">
        <f>ROUND(E30*F30,2)</f>
        <v>0</v>
      </c>
      <c r="H30" s="238"/>
      <c r="I30" s="239">
        <f>ROUND(E30*H30,2)</f>
        <v>0</v>
      </c>
      <c r="J30" s="238"/>
      <c r="K30" s="239">
        <f>ROUND(E30*J30,2)</f>
        <v>0</v>
      </c>
      <c r="L30" s="239">
        <v>21</v>
      </c>
      <c r="M30" s="239">
        <f>G30*(1+L30/100)</f>
        <v>0</v>
      </c>
      <c r="N30" s="237">
        <v>7.6000000000000004E-4</v>
      </c>
      <c r="O30" s="237">
        <f>ROUND(E30*N30,2)</f>
        <v>0.04</v>
      </c>
      <c r="P30" s="237">
        <v>0</v>
      </c>
      <c r="Q30" s="237">
        <f>ROUND(E30*P30,2)</f>
        <v>0</v>
      </c>
      <c r="R30" s="239" t="s">
        <v>194</v>
      </c>
      <c r="S30" s="239" t="s">
        <v>142</v>
      </c>
      <c r="T30" s="240" t="s">
        <v>142</v>
      </c>
      <c r="U30" s="222">
        <v>0.29737999999999998</v>
      </c>
      <c r="V30" s="222">
        <f>ROUND(E30*U30,2)</f>
        <v>16.649999999999999</v>
      </c>
      <c r="W30" s="222"/>
      <c r="X30" s="222" t="s">
        <v>143</v>
      </c>
      <c r="Y30" s="222" t="s">
        <v>144</v>
      </c>
      <c r="Z30" s="211"/>
      <c r="AA30" s="211"/>
      <c r="AB30" s="211"/>
      <c r="AC30" s="211"/>
      <c r="AD30" s="211"/>
      <c r="AE30" s="211"/>
      <c r="AF30" s="211"/>
      <c r="AG30" s="211" t="s">
        <v>145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2" x14ac:dyDescent="0.2">
      <c r="A31" s="218"/>
      <c r="B31" s="219"/>
      <c r="C31" s="260" t="s">
        <v>198</v>
      </c>
      <c r="D31" s="251"/>
      <c r="E31" s="251"/>
      <c r="F31" s="251"/>
      <c r="G31" s="251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1"/>
      <c r="AA31" s="211"/>
      <c r="AB31" s="211"/>
      <c r="AC31" s="211"/>
      <c r="AD31" s="211"/>
      <c r="AE31" s="211"/>
      <c r="AF31" s="211"/>
      <c r="AG31" s="211" t="s">
        <v>177</v>
      </c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2" x14ac:dyDescent="0.2">
      <c r="A32" s="218"/>
      <c r="B32" s="219"/>
      <c r="C32" s="261" t="s">
        <v>157</v>
      </c>
      <c r="D32" s="252"/>
      <c r="E32" s="252"/>
      <c r="F32" s="252"/>
      <c r="G32" s="252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1"/>
      <c r="AA32" s="211"/>
      <c r="AB32" s="211"/>
      <c r="AC32" s="211"/>
      <c r="AD32" s="211"/>
      <c r="AE32" s="211"/>
      <c r="AF32" s="211"/>
      <c r="AG32" s="211" t="s">
        <v>151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ht="45" outlineLevel="1" x14ac:dyDescent="0.2">
      <c r="A33" s="234">
        <v>14</v>
      </c>
      <c r="B33" s="235" t="s">
        <v>199</v>
      </c>
      <c r="C33" s="255" t="s">
        <v>200</v>
      </c>
      <c r="D33" s="236" t="s">
        <v>148</v>
      </c>
      <c r="E33" s="237">
        <v>63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7">
        <v>8.8999999999999995E-4</v>
      </c>
      <c r="O33" s="237">
        <f>ROUND(E33*N33,2)</f>
        <v>0.06</v>
      </c>
      <c r="P33" s="237">
        <v>0</v>
      </c>
      <c r="Q33" s="237">
        <f>ROUND(E33*P33,2)</f>
        <v>0</v>
      </c>
      <c r="R33" s="239" t="s">
        <v>194</v>
      </c>
      <c r="S33" s="239" t="s">
        <v>142</v>
      </c>
      <c r="T33" s="240" t="s">
        <v>142</v>
      </c>
      <c r="U33" s="222">
        <v>0.30737999999999999</v>
      </c>
      <c r="V33" s="222">
        <f>ROUND(E33*U33,2)</f>
        <v>19.36</v>
      </c>
      <c r="W33" s="222"/>
      <c r="X33" s="222" t="s">
        <v>143</v>
      </c>
      <c r="Y33" s="222" t="s">
        <v>144</v>
      </c>
      <c r="Z33" s="211"/>
      <c r="AA33" s="211"/>
      <c r="AB33" s="211"/>
      <c r="AC33" s="211"/>
      <c r="AD33" s="211"/>
      <c r="AE33" s="211"/>
      <c r="AF33" s="211"/>
      <c r="AG33" s="211" t="s">
        <v>145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">
      <c r="A34" s="218"/>
      <c r="B34" s="219"/>
      <c r="C34" s="260" t="s">
        <v>198</v>
      </c>
      <c r="D34" s="251"/>
      <c r="E34" s="251"/>
      <c r="F34" s="251"/>
      <c r="G34" s="251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1"/>
      <c r="AA34" s="211"/>
      <c r="AB34" s="211"/>
      <c r="AC34" s="211"/>
      <c r="AD34" s="211"/>
      <c r="AE34" s="211"/>
      <c r="AF34" s="211"/>
      <c r="AG34" s="211" t="s">
        <v>177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2" x14ac:dyDescent="0.2">
      <c r="A35" s="218"/>
      <c r="B35" s="219"/>
      <c r="C35" s="261" t="s">
        <v>157</v>
      </c>
      <c r="D35" s="252"/>
      <c r="E35" s="252"/>
      <c r="F35" s="252"/>
      <c r="G35" s="25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1"/>
      <c r="AA35" s="211"/>
      <c r="AB35" s="211"/>
      <c r="AC35" s="211"/>
      <c r="AD35" s="211"/>
      <c r="AE35" s="211"/>
      <c r="AF35" s="211"/>
      <c r="AG35" s="211" t="s">
        <v>151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ht="45" outlineLevel="1" x14ac:dyDescent="0.2">
      <c r="A36" s="234">
        <v>15</v>
      </c>
      <c r="B36" s="235" t="s">
        <v>201</v>
      </c>
      <c r="C36" s="255" t="s">
        <v>202</v>
      </c>
      <c r="D36" s="236" t="s">
        <v>148</v>
      </c>
      <c r="E36" s="237">
        <v>51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7">
        <v>1.0200000000000001E-3</v>
      </c>
      <c r="O36" s="237">
        <f>ROUND(E36*N36,2)</f>
        <v>0.05</v>
      </c>
      <c r="P36" s="237">
        <v>0</v>
      </c>
      <c r="Q36" s="237">
        <f>ROUND(E36*P36,2)</f>
        <v>0</v>
      </c>
      <c r="R36" s="239" t="s">
        <v>194</v>
      </c>
      <c r="S36" s="239" t="s">
        <v>142</v>
      </c>
      <c r="T36" s="240" t="s">
        <v>142</v>
      </c>
      <c r="U36" s="222">
        <v>0.31738</v>
      </c>
      <c r="V36" s="222">
        <f>ROUND(E36*U36,2)</f>
        <v>16.190000000000001</v>
      </c>
      <c r="W36" s="222"/>
      <c r="X36" s="222" t="s">
        <v>143</v>
      </c>
      <c r="Y36" s="222" t="s">
        <v>144</v>
      </c>
      <c r="Z36" s="211"/>
      <c r="AA36" s="211"/>
      <c r="AB36" s="211"/>
      <c r="AC36" s="211"/>
      <c r="AD36" s="211"/>
      <c r="AE36" s="211"/>
      <c r="AF36" s="211"/>
      <c r="AG36" s="211" t="s">
        <v>145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2" x14ac:dyDescent="0.2">
      <c r="A37" s="218"/>
      <c r="B37" s="219"/>
      <c r="C37" s="260" t="s">
        <v>198</v>
      </c>
      <c r="D37" s="251"/>
      <c r="E37" s="251"/>
      <c r="F37" s="251"/>
      <c r="G37" s="251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1"/>
      <c r="AA37" s="211"/>
      <c r="AB37" s="211"/>
      <c r="AC37" s="211"/>
      <c r="AD37" s="211"/>
      <c r="AE37" s="211"/>
      <c r="AF37" s="211"/>
      <c r="AG37" s="211" t="s">
        <v>177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2" x14ac:dyDescent="0.2">
      <c r="A38" s="218"/>
      <c r="B38" s="219"/>
      <c r="C38" s="261" t="s">
        <v>157</v>
      </c>
      <c r="D38" s="252"/>
      <c r="E38" s="252"/>
      <c r="F38" s="252"/>
      <c r="G38" s="25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1"/>
      <c r="AA38" s="211"/>
      <c r="AB38" s="211"/>
      <c r="AC38" s="211"/>
      <c r="AD38" s="211"/>
      <c r="AE38" s="211"/>
      <c r="AF38" s="211"/>
      <c r="AG38" s="211" t="s">
        <v>151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ht="33.75" outlineLevel="1" x14ac:dyDescent="0.2">
      <c r="A39" s="241">
        <v>16</v>
      </c>
      <c r="B39" s="242" t="s">
        <v>203</v>
      </c>
      <c r="C39" s="254" t="s">
        <v>204</v>
      </c>
      <c r="D39" s="243" t="s">
        <v>160</v>
      </c>
      <c r="E39" s="244">
        <v>26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0</v>
      </c>
      <c r="O39" s="244">
        <f>ROUND(E39*N39,2)</f>
        <v>0</v>
      </c>
      <c r="P39" s="244">
        <v>0</v>
      </c>
      <c r="Q39" s="244">
        <f>ROUND(E39*P39,2)</f>
        <v>0</v>
      </c>
      <c r="R39" s="246" t="s">
        <v>194</v>
      </c>
      <c r="S39" s="246" t="s">
        <v>142</v>
      </c>
      <c r="T39" s="247" t="s">
        <v>142</v>
      </c>
      <c r="U39" s="222">
        <v>0.215</v>
      </c>
      <c r="V39" s="222">
        <f>ROUND(E39*U39,2)</f>
        <v>5.59</v>
      </c>
      <c r="W39" s="222"/>
      <c r="X39" s="222" t="s">
        <v>143</v>
      </c>
      <c r="Y39" s="222" t="s">
        <v>144</v>
      </c>
      <c r="Z39" s="211"/>
      <c r="AA39" s="211"/>
      <c r="AB39" s="211"/>
      <c r="AC39" s="211"/>
      <c r="AD39" s="211"/>
      <c r="AE39" s="211"/>
      <c r="AF39" s="211"/>
      <c r="AG39" s="211" t="s">
        <v>145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34">
        <v>17</v>
      </c>
      <c r="B40" s="235" t="s">
        <v>205</v>
      </c>
      <c r="C40" s="255" t="s">
        <v>206</v>
      </c>
      <c r="D40" s="236" t="s">
        <v>148</v>
      </c>
      <c r="E40" s="237">
        <v>170</v>
      </c>
      <c r="F40" s="238"/>
      <c r="G40" s="239">
        <f>ROUND(E40*F40,2)</f>
        <v>0</v>
      </c>
      <c r="H40" s="238"/>
      <c r="I40" s="239">
        <f>ROUND(E40*H40,2)</f>
        <v>0</v>
      </c>
      <c r="J40" s="238"/>
      <c r="K40" s="239">
        <f>ROUND(E40*J40,2)</f>
        <v>0</v>
      </c>
      <c r="L40" s="239">
        <v>21</v>
      </c>
      <c r="M40" s="239">
        <f>G40*(1+L40/100)</f>
        <v>0</v>
      </c>
      <c r="N40" s="237">
        <v>0</v>
      </c>
      <c r="O40" s="237">
        <f>ROUND(E40*N40,2)</f>
        <v>0</v>
      </c>
      <c r="P40" s="237">
        <v>0</v>
      </c>
      <c r="Q40" s="237">
        <f>ROUND(E40*P40,2)</f>
        <v>0</v>
      </c>
      <c r="R40" s="239" t="s">
        <v>194</v>
      </c>
      <c r="S40" s="239" t="s">
        <v>142</v>
      </c>
      <c r="T40" s="240" t="s">
        <v>142</v>
      </c>
      <c r="U40" s="222">
        <v>2.1499999999999998E-2</v>
      </c>
      <c r="V40" s="222">
        <f>ROUND(E40*U40,2)</f>
        <v>3.66</v>
      </c>
      <c r="W40" s="222"/>
      <c r="X40" s="222" t="s">
        <v>143</v>
      </c>
      <c r="Y40" s="222" t="s">
        <v>144</v>
      </c>
      <c r="Z40" s="211"/>
      <c r="AA40" s="211"/>
      <c r="AB40" s="211"/>
      <c r="AC40" s="211"/>
      <c r="AD40" s="211"/>
      <c r="AE40" s="211"/>
      <c r="AF40" s="211"/>
      <c r="AG40" s="211" t="s">
        <v>145</v>
      </c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2" x14ac:dyDescent="0.2">
      <c r="A41" s="218"/>
      <c r="B41" s="219"/>
      <c r="C41" s="256" t="s">
        <v>207</v>
      </c>
      <c r="D41" s="248"/>
      <c r="E41" s="248"/>
      <c r="F41" s="248"/>
      <c r="G41" s="248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1"/>
      <c r="AA41" s="211"/>
      <c r="AB41" s="211"/>
      <c r="AC41" s="211"/>
      <c r="AD41" s="211"/>
      <c r="AE41" s="211"/>
      <c r="AF41" s="211"/>
      <c r="AG41" s="211" t="s">
        <v>151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8">
        <v>18</v>
      </c>
      <c r="B42" s="219" t="s">
        <v>208</v>
      </c>
      <c r="C42" s="257" t="s">
        <v>209</v>
      </c>
      <c r="D42" s="220" t="s">
        <v>0</v>
      </c>
      <c r="E42" s="249"/>
      <c r="F42" s="223"/>
      <c r="G42" s="222">
        <f>ROUND(E42*F42,2)</f>
        <v>0</v>
      </c>
      <c r="H42" s="223"/>
      <c r="I42" s="222">
        <f>ROUND(E42*H42,2)</f>
        <v>0</v>
      </c>
      <c r="J42" s="223"/>
      <c r="K42" s="222">
        <f>ROUND(E42*J42,2)</f>
        <v>0</v>
      </c>
      <c r="L42" s="222">
        <v>21</v>
      </c>
      <c r="M42" s="222">
        <f>G42*(1+L42/100)</f>
        <v>0</v>
      </c>
      <c r="N42" s="221">
        <v>0</v>
      </c>
      <c r="O42" s="221">
        <f>ROUND(E42*N42,2)</f>
        <v>0</v>
      </c>
      <c r="P42" s="221">
        <v>0</v>
      </c>
      <c r="Q42" s="221">
        <f>ROUND(E42*P42,2)</f>
        <v>0</v>
      </c>
      <c r="R42" s="222" t="s">
        <v>194</v>
      </c>
      <c r="S42" s="222" t="s">
        <v>142</v>
      </c>
      <c r="T42" s="222" t="s">
        <v>142</v>
      </c>
      <c r="U42" s="222">
        <v>0</v>
      </c>
      <c r="V42" s="222">
        <f>ROUND(E42*U42,2)</f>
        <v>0</v>
      </c>
      <c r="W42" s="222"/>
      <c r="X42" s="222" t="s">
        <v>174</v>
      </c>
      <c r="Y42" s="222" t="s">
        <v>144</v>
      </c>
      <c r="Z42" s="211"/>
      <c r="AA42" s="211"/>
      <c r="AB42" s="211"/>
      <c r="AC42" s="211"/>
      <c r="AD42" s="211"/>
      <c r="AE42" s="211"/>
      <c r="AF42" s="211"/>
      <c r="AG42" s="211" t="s">
        <v>175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x14ac:dyDescent="0.2">
      <c r="A43" s="227" t="s">
        <v>136</v>
      </c>
      <c r="B43" s="228" t="s">
        <v>96</v>
      </c>
      <c r="C43" s="253" t="s">
        <v>97</v>
      </c>
      <c r="D43" s="229"/>
      <c r="E43" s="230"/>
      <c r="F43" s="231"/>
      <c r="G43" s="231">
        <f>SUMIF(AG44:AG51,"&lt;&gt;NOR",G44:G51)</f>
        <v>0</v>
      </c>
      <c r="H43" s="231"/>
      <c r="I43" s="231">
        <f>SUM(I44:I51)</f>
        <v>0</v>
      </c>
      <c r="J43" s="231"/>
      <c r="K43" s="231">
        <f>SUM(K44:K51)</f>
        <v>0</v>
      </c>
      <c r="L43" s="231"/>
      <c r="M43" s="231">
        <f>SUM(M44:M51)</f>
        <v>0</v>
      </c>
      <c r="N43" s="230"/>
      <c r="O43" s="230">
        <f>SUM(O44:O51)</f>
        <v>0</v>
      </c>
      <c r="P43" s="230"/>
      <c r="Q43" s="230">
        <f>SUM(Q44:Q51)</f>
        <v>0.01</v>
      </c>
      <c r="R43" s="231"/>
      <c r="S43" s="231"/>
      <c r="T43" s="232"/>
      <c r="U43" s="226"/>
      <c r="V43" s="226">
        <f>SUM(V44:V51)</f>
        <v>7.07</v>
      </c>
      <c r="W43" s="226"/>
      <c r="X43" s="226"/>
      <c r="Y43" s="226"/>
      <c r="AG43" t="s">
        <v>137</v>
      </c>
    </row>
    <row r="44" spans="1:60" outlineLevel="1" x14ac:dyDescent="0.2">
      <c r="A44" s="241">
        <v>19</v>
      </c>
      <c r="B44" s="242" t="s">
        <v>210</v>
      </c>
      <c r="C44" s="254" t="s">
        <v>211</v>
      </c>
      <c r="D44" s="243" t="s">
        <v>160</v>
      </c>
      <c r="E44" s="244">
        <v>12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9.0000000000000006E-5</v>
      </c>
      <c r="O44" s="244">
        <f>ROUND(E44*N44,2)</f>
        <v>0</v>
      </c>
      <c r="P44" s="244">
        <v>4.4999999999999999E-4</v>
      </c>
      <c r="Q44" s="244">
        <f>ROUND(E44*P44,2)</f>
        <v>0.01</v>
      </c>
      <c r="R44" s="246" t="s">
        <v>194</v>
      </c>
      <c r="S44" s="246" t="s">
        <v>142</v>
      </c>
      <c r="T44" s="247" t="s">
        <v>142</v>
      </c>
      <c r="U44" s="222">
        <v>0.16600000000000001</v>
      </c>
      <c r="V44" s="222">
        <f>ROUND(E44*U44,2)</f>
        <v>1.99</v>
      </c>
      <c r="W44" s="222"/>
      <c r="X44" s="222" t="s">
        <v>143</v>
      </c>
      <c r="Y44" s="222" t="s">
        <v>144</v>
      </c>
      <c r="Z44" s="211"/>
      <c r="AA44" s="211"/>
      <c r="AB44" s="211"/>
      <c r="AC44" s="211"/>
      <c r="AD44" s="211"/>
      <c r="AE44" s="211"/>
      <c r="AF44" s="211"/>
      <c r="AG44" s="211" t="s">
        <v>145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41">
        <v>20</v>
      </c>
      <c r="B45" s="242" t="s">
        <v>212</v>
      </c>
      <c r="C45" s="254" t="s">
        <v>213</v>
      </c>
      <c r="D45" s="243" t="s">
        <v>160</v>
      </c>
      <c r="E45" s="244">
        <v>6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4">
        <v>1E-4</v>
      </c>
      <c r="O45" s="244">
        <f>ROUND(E45*N45,2)</f>
        <v>0</v>
      </c>
      <c r="P45" s="244">
        <v>0</v>
      </c>
      <c r="Q45" s="244">
        <f>ROUND(E45*P45,2)</f>
        <v>0</v>
      </c>
      <c r="R45" s="246" t="s">
        <v>194</v>
      </c>
      <c r="S45" s="246" t="s">
        <v>142</v>
      </c>
      <c r="T45" s="247" t="s">
        <v>142</v>
      </c>
      <c r="U45" s="222">
        <v>6.2E-2</v>
      </c>
      <c r="V45" s="222">
        <f>ROUND(E45*U45,2)</f>
        <v>0.37</v>
      </c>
      <c r="W45" s="222"/>
      <c r="X45" s="222" t="s">
        <v>143</v>
      </c>
      <c r="Y45" s="222" t="s">
        <v>144</v>
      </c>
      <c r="Z45" s="211"/>
      <c r="AA45" s="211"/>
      <c r="AB45" s="211"/>
      <c r="AC45" s="211"/>
      <c r="AD45" s="211"/>
      <c r="AE45" s="211"/>
      <c r="AF45" s="211"/>
      <c r="AG45" s="211" t="s">
        <v>145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ht="22.5" outlineLevel="1" x14ac:dyDescent="0.2">
      <c r="A46" s="241">
        <v>21</v>
      </c>
      <c r="B46" s="242" t="s">
        <v>214</v>
      </c>
      <c r="C46" s="254" t="s">
        <v>215</v>
      </c>
      <c r="D46" s="243" t="s">
        <v>160</v>
      </c>
      <c r="E46" s="244">
        <v>4</v>
      </c>
      <c r="F46" s="245"/>
      <c r="G46" s="246">
        <f>ROUND(E46*F46,2)</f>
        <v>0</v>
      </c>
      <c r="H46" s="245"/>
      <c r="I46" s="246">
        <f>ROUND(E46*H46,2)</f>
        <v>0</v>
      </c>
      <c r="J46" s="245"/>
      <c r="K46" s="246">
        <f>ROUND(E46*J46,2)</f>
        <v>0</v>
      </c>
      <c r="L46" s="246">
        <v>21</v>
      </c>
      <c r="M46" s="246">
        <f>G46*(1+L46/100)</f>
        <v>0</v>
      </c>
      <c r="N46" s="244">
        <v>3.8999999999999999E-4</v>
      </c>
      <c r="O46" s="244">
        <f>ROUND(E46*N46,2)</f>
        <v>0</v>
      </c>
      <c r="P46" s="244">
        <v>0</v>
      </c>
      <c r="Q46" s="244">
        <f>ROUND(E46*P46,2)</f>
        <v>0</v>
      </c>
      <c r="R46" s="246" t="s">
        <v>194</v>
      </c>
      <c r="S46" s="246" t="s">
        <v>142</v>
      </c>
      <c r="T46" s="247" t="s">
        <v>142</v>
      </c>
      <c r="U46" s="222">
        <v>0.20699999999999999</v>
      </c>
      <c r="V46" s="222">
        <f>ROUND(E46*U46,2)</f>
        <v>0.83</v>
      </c>
      <c r="W46" s="222"/>
      <c r="X46" s="222" t="s">
        <v>143</v>
      </c>
      <c r="Y46" s="222" t="s">
        <v>144</v>
      </c>
      <c r="Z46" s="211"/>
      <c r="AA46" s="211"/>
      <c r="AB46" s="211"/>
      <c r="AC46" s="211"/>
      <c r="AD46" s="211"/>
      <c r="AE46" s="211"/>
      <c r="AF46" s="211"/>
      <c r="AG46" s="211" t="s">
        <v>145</v>
      </c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2.5" outlineLevel="1" x14ac:dyDescent="0.2">
      <c r="A47" s="241">
        <v>22</v>
      </c>
      <c r="B47" s="242" t="s">
        <v>216</v>
      </c>
      <c r="C47" s="254" t="s">
        <v>217</v>
      </c>
      <c r="D47" s="243" t="s">
        <v>160</v>
      </c>
      <c r="E47" s="244">
        <v>12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2.2000000000000001E-4</v>
      </c>
      <c r="O47" s="244">
        <f>ROUND(E47*N47,2)</f>
        <v>0</v>
      </c>
      <c r="P47" s="244">
        <v>0</v>
      </c>
      <c r="Q47" s="244">
        <f>ROUND(E47*P47,2)</f>
        <v>0</v>
      </c>
      <c r="R47" s="246" t="s">
        <v>194</v>
      </c>
      <c r="S47" s="246" t="s">
        <v>142</v>
      </c>
      <c r="T47" s="247" t="s">
        <v>142</v>
      </c>
      <c r="U47" s="222">
        <v>8.2000000000000003E-2</v>
      </c>
      <c r="V47" s="222">
        <f>ROUND(E47*U47,2)</f>
        <v>0.98</v>
      </c>
      <c r="W47" s="222"/>
      <c r="X47" s="222" t="s">
        <v>143</v>
      </c>
      <c r="Y47" s="222" t="s">
        <v>144</v>
      </c>
      <c r="Z47" s="211"/>
      <c r="AA47" s="211"/>
      <c r="AB47" s="211"/>
      <c r="AC47" s="211"/>
      <c r="AD47" s="211"/>
      <c r="AE47" s="211"/>
      <c r="AF47" s="211"/>
      <c r="AG47" s="211" t="s">
        <v>145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1">
        <v>23</v>
      </c>
      <c r="B48" s="242" t="s">
        <v>218</v>
      </c>
      <c r="C48" s="254" t="s">
        <v>219</v>
      </c>
      <c r="D48" s="243" t="s">
        <v>160</v>
      </c>
      <c r="E48" s="244">
        <v>1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4">
        <v>2.5999999999999998E-4</v>
      </c>
      <c r="O48" s="244">
        <f>ROUND(E48*N48,2)</f>
        <v>0</v>
      </c>
      <c r="P48" s="244">
        <v>0</v>
      </c>
      <c r="Q48" s="244">
        <f>ROUND(E48*P48,2)</f>
        <v>0</v>
      </c>
      <c r="R48" s="246" t="s">
        <v>194</v>
      </c>
      <c r="S48" s="246" t="s">
        <v>142</v>
      </c>
      <c r="T48" s="247" t="s">
        <v>142</v>
      </c>
      <c r="U48" s="222">
        <v>8.2000000000000003E-2</v>
      </c>
      <c r="V48" s="222">
        <f>ROUND(E48*U48,2)</f>
        <v>0.08</v>
      </c>
      <c r="W48" s="222"/>
      <c r="X48" s="222" t="s">
        <v>143</v>
      </c>
      <c r="Y48" s="222" t="s">
        <v>144</v>
      </c>
      <c r="Z48" s="211"/>
      <c r="AA48" s="211"/>
      <c r="AB48" s="211"/>
      <c r="AC48" s="211"/>
      <c r="AD48" s="211"/>
      <c r="AE48" s="211"/>
      <c r="AF48" s="211"/>
      <c r="AG48" s="211" t="s">
        <v>145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41">
        <v>24</v>
      </c>
      <c r="B49" s="242" t="s">
        <v>220</v>
      </c>
      <c r="C49" s="254" t="s">
        <v>221</v>
      </c>
      <c r="D49" s="243" t="s">
        <v>160</v>
      </c>
      <c r="E49" s="244">
        <v>26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4">
        <v>1.4999999999999999E-4</v>
      </c>
      <c r="O49" s="244">
        <f>ROUND(E49*N49,2)</f>
        <v>0</v>
      </c>
      <c r="P49" s="244">
        <v>0</v>
      </c>
      <c r="Q49" s="244">
        <f>ROUND(E49*P49,2)</f>
        <v>0</v>
      </c>
      <c r="R49" s="246" t="s">
        <v>194</v>
      </c>
      <c r="S49" s="246" t="s">
        <v>142</v>
      </c>
      <c r="T49" s="247" t="s">
        <v>142</v>
      </c>
      <c r="U49" s="222">
        <v>7.0000000000000007E-2</v>
      </c>
      <c r="V49" s="222">
        <f>ROUND(E49*U49,2)</f>
        <v>1.82</v>
      </c>
      <c r="W49" s="222"/>
      <c r="X49" s="222" t="s">
        <v>143</v>
      </c>
      <c r="Y49" s="222" t="s">
        <v>144</v>
      </c>
      <c r="Z49" s="211"/>
      <c r="AA49" s="211"/>
      <c r="AB49" s="211"/>
      <c r="AC49" s="211"/>
      <c r="AD49" s="211"/>
      <c r="AE49" s="211"/>
      <c r="AF49" s="211"/>
      <c r="AG49" s="211" t="s">
        <v>145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2.5" outlineLevel="1" x14ac:dyDescent="0.2">
      <c r="A50" s="234">
        <v>25</v>
      </c>
      <c r="B50" s="235" t="s">
        <v>222</v>
      </c>
      <c r="C50" s="255" t="s">
        <v>223</v>
      </c>
      <c r="D50" s="236" t="s">
        <v>160</v>
      </c>
      <c r="E50" s="237">
        <v>12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7">
        <v>1.9000000000000001E-4</v>
      </c>
      <c r="O50" s="237">
        <f>ROUND(E50*N50,2)</f>
        <v>0</v>
      </c>
      <c r="P50" s="237">
        <v>0</v>
      </c>
      <c r="Q50" s="237">
        <f>ROUND(E50*P50,2)</f>
        <v>0</v>
      </c>
      <c r="R50" s="239" t="s">
        <v>194</v>
      </c>
      <c r="S50" s="239" t="s">
        <v>142</v>
      </c>
      <c r="T50" s="240" t="s">
        <v>142</v>
      </c>
      <c r="U50" s="222">
        <v>8.3000000000000004E-2</v>
      </c>
      <c r="V50" s="222">
        <f>ROUND(E50*U50,2)</f>
        <v>1</v>
      </c>
      <c r="W50" s="222"/>
      <c r="X50" s="222" t="s">
        <v>143</v>
      </c>
      <c r="Y50" s="222" t="s">
        <v>144</v>
      </c>
      <c r="Z50" s="211"/>
      <c r="AA50" s="211"/>
      <c r="AB50" s="211"/>
      <c r="AC50" s="211"/>
      <c r="AD50" s="211"/>
      <c r="AE50" s="211"/>
      <c r="AF50" s="211"/>
      <c r="AG50" s="211" t="s">
        <v>145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 x14ac:dyDescent="0.2">
      <c r="A51" s="218">
        <v>26</v>
      </c>
      <c r="B51" s="219" t="s">
        <v>224</v>
      </c>
      <c r="C51" s="257" t="s">
        <v>225</v>
      </c>
      <c r="D51" s="220" t="s">
        <v>0</v>
      </c>
      <c r="E51" s="249"/>
      <c r="F51" s="223"/>
      <c r="G51" s="222">
        <f>ROUND(E51*F51,2)</f>
        <v>0</v>
      </c>
      <c r="H51" s="223"/>
      <c r="I51" s="222">
        <f>ROUND(E51*H51,2)</f>
        <v>0</v>
      </c>
      <c r="J51" s="223"/>
      <c r="K51" s="222">
        <f>ROUND(E51*J51,2)</f>
        <v>0</v>
      </c>
      <c r="L51" s="222">
        <v>21</v>
      </c>
      <c r="M51" s="222">
        <f>G51*(1+L51/100)</f>
        <v>0</v>
      </c>
      <c r="N51" s="221">
        <v>0</v>
      </c>
      <c r="O51" s="221">
        <f>ROUND(E51*N51,2)</f>
        <v>0</v>
      </c>
      <c r="P51" s="221">
        <v>0</v>
      </c>
      <c r="Q51" s="221">
        <f>ROUND(E51*P51,2)</f>
        <v>0</v>
      </c>
      <c r="R51" s="222" t="s">
        <v>194</v>
      </c>
      <c r="S51" s="222" t="s">
        <v>142</v>
      </c>
      <c r="T51" s="222" t="s">
        <v>142</v>
      </c>
      <c r="U51" s="222">
        <v>0</v>
      </c>
      <c r="V51" s="222">
        <f>ROUND(E51*U51,2)</f>
        <v>0</v>
      </c>
      <c r="W51" s="222"/>
      <c r="X51" s="222" t="s">
        <v>174</v>
      </c>
      <c r="Y51" s="222" t="s">
        <v>144</v>
      </c>
      <c r="Z51" s="211"/>
      <c r="AA51" s="211"/>
      <c r="AB51" s="211"/>
      <c r="AC51" s="211"/>
      <c r="AD51" s="211"/>
      <c r="AE51" s="211"/>
      <c r="AF51" s="211"/>
      <c r="AG51" s="211" t="s">
        <v>175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x14ac:dyDescent="0.2">
      <c r="A52" s="227" t="s">
        <v>136</v>
      </c>
      <c r="B52" s="228" t="s">
        <v>98</v>
      </c>
      <c r="C52" s="253" t="s">
        <v>99</v>
      </c>
      <c r="D52" s="229"/>
      <c r="E52" s="230"/>
      <c r="F52" s="231"/>
      <c r="G52" s="231">
        <f>SUMIF(AG53:AG58,"&lt;&gt;NOR",G53:G58)</f>
        <v>0</v>
      </c>
      <c r="H52" s="231"/>
      <c r="I52" s="231">
        <f>SUM(I53:I58)</f>
        <v>0</v>
      </c>
      <c r="J52" s="231"/>
      <c r="K52" s="231">
        <f>SUM(K53:K58)</f>
        <v>0</v>
      </c>
      <c r="L52" s="231"/>
      <c r="M52" s="231">
        <f>SUM(M53:M58)</f>
        <v>0</v>
      </c>
      <c r="N52" s="230"/>
      <c r="O52" s="230">
        <f>SUM(O53:O58)</f>
        <v>0.69</v>
      </c>
      <c r="P52" s="230"/>
      <c r="Q52" s="230">
        <f>SUM(Q53:Q58)</f>
        <v>0.47</v>
      </c>
      <c r="R52" s="231"/>
      <c r="S52" s="231"/>
      <c r="T52" s="232"/>
      <c r="U52" s="226"/>
      <c r="V52" s="226">
        <f>SUM(V53:V58)</f>
        <v>33.33</v>
      </c>
      <c r="W52" s="226"/>
      <c r="X52" s="226"/>
      <c r="Y52" s="226"/>
      <c r="AG52" t="s">
        <v>137</v>
      </c>
    </row>
    <row r="53" spans="1:60" outlineLevel="1" x14ac:dyDescent="0.2">
      <c r="A53" s="241">
        <v>27</v>
      </c>
      <c r="B53" s="242" t="s">
        <v>226</v>
      </c>
      <c r="C53" s="254" t="s">
        <v>227</v>
      </c>
      <c r="D53" s="243" t="s">
        <v>160</v>
      </c>
      <c r="E53" s="244">
        <v>52</v>
      </c>
      <c r="F53" s="245"/>
      <c r="G53" s="246">
        <f>ROUND(E53*F53,2)</f>
        <v>0</v>
      </c>
      <c r="H53" s="245"/>
      <c r="I53" s="246">
        <f>ROUND(E53*H53,2)</f>
        <v>0</v>
      </c>
      <c r="J53" s="245"/>
      <c r="K53" s="246">
        <f>ROUND(E53*J53,2)</f>
        <v>0</v>
      </c>
      <c r="L53" s="246">
        <v>21</v>
      </c>
      <c r="M53" s="246">
        <f>G53*(1+L53/100)</f>
        <v>0</v>
      </c>
      <c r="N53" s="244">
        <v>6.9999999999999994E-5</v>
      </c>
      <c r="O53" s="244">
        <f>ROUND(E53*N53,2)</f>
        <v>0</v>
      </c>
      <c r="P53" s="244">
        <v>0</v>
      </c>
      <c r="Q53" s="244">
        <f>ROUND(E53*P53,2)</f>
        <v>0</v>
      </c>
      <c r="R53" s="246" t="s">
        <v>194</v>
      </c>
      <c r="S53" s="246" t="s">
        <v>142</v>
      </c>
      <c r="T53" s="247" t="s">
        <v>142</v>
      </c>
      <c r="U53" s="222">
        <v>0.25800000000000001</v>
      </c>
      <c r="V53" s="222">
        <f>ROUND(E53*U53,2)</f>
        <v>13.42</v>
      </c>
      <c r="W53" s="222"/>
      <c r="X53" s="222" t="s">
        <v>143</v>
      </c>
      <c r="Y53" s="222" t="s">
        <v>144</v>
      </c>
      <c r="Z53" s="211"/>
      <c r="AA53" s="211"/>
      <c r="AB53" s="211"/>
      <c r="AC53" s="211"/>
      <c r="AD53" s="211"/>
      <c r="AE53" s="211"/>
      <c r="AF53" s="211"/>
      <c r="AG53" s="211" t="s">
        <v>145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">
      <c r="A54" s="241">
        <v>28</v>
      </c>
      <c r="B54" s="242" t="s">
        <v>228</v>
      </c>
      <c r="C54" s="254" t="s">
        <v>229</v>
      </c>
      <c r="D54" s="243" t="s">
        <v>140</v>
      </c>
      <c r="E54" s="244">
        <v>42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4">
        <v>1.6320000000000001E-2</v>
      </c>
      <c r="O54" s="244">
        <f>ROUND(E54*N54,2)</f>
        <v>0.69</v>
      </c>
      <c r="P54" s="244">
        <v>0</v>
      </c>
      <c r="Q54" s="244">
        <f>ROUND(E54*P54,2)</f>
        <v>0</v>
      </c>
      <c r="R54" s="246" t="s">
        <v>194</v>
      </c>
      <c r="S54" s="246" t="s">
        <v>142</v>
      </c>
      <c r="T54" s="247" t="s">
        <v>142</v>
      </c>
      <c r="U54" s="222">
        <v>0.36</v>
      </c>
      <c r="V54" s="222">
        <f>ROUND(E54*U54,2)</f>
        <v>15.12</v>
      </c>
      <c r="W54" s="222"/>
      <c r="X54" s="222" t="s">
        <v>143</v>
      </c>
      <c r="Y54" s="222" t="s">
        <v>144</v>
      </c>
      <c r="Z54" s="211"/>
      <c r="AA54" s="211"/>
      <c r="AB54" s="211"/>
      <c r="AC54" s="211"/>
      <c r="AD54" s="211"/>
      <c r="AE54" s="211"/>
      <c r="AF54" s="211"/>
      <c r="AG54" s="211" t="s">
        <v>145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41">
        <v>29</v>
      </c>
      <c r="B55" s="242" t="s">
        <v>230</v>
      </c>
      <c r="C55" s="254" t="s">
        <v>231</v>
      </c>
      <c r="D55" s="243" t="s">
        <v>140</v>
      </c>
      <c r="E55" s="244">
        <v>42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4">
        <v>0</v>
      </c>
      <c r="O55" s="244">
        <f>ROUND(E55*N55,2)</f>
        <v>0</v>
      </c>
      <c r="P55" s="244">
        <v>1.057E-2</v>
      </c>
      <c r="Q55" s="244">
        <f>ROUND(E55*P55,2)</f>
        <v>0.44</v>
      </c>
      <c r="R55" s="246" t="s">
        <v>194</v>
      </c>
      <c r="S55" s="246" t="s">
        <v>142</v>
      </c>
      <c r="T55" s="247" t="s">
        <v>142</v>
      </c>
      <c r="U55" s="222">
        <v>8.2000000000000003E-2</v>
      </c>
      <c r="V55" s="222">
        <f>ROUND(E55*U55,2)</f>
        <v>3.44</v>
      </c>
      <c r="W55" s="222"/>
      <c r="X55" s="222" t="s">
        <v>143</v>
      </c>
      <c r="Y55" s="222" t="s">
        <v>144</v>
      </c>
      <c r="Z55" s="211"/>
      <c r="AA55" s="211"/>
      <c r="AB55" s="211"/>
      <c r="AC55" s="211"/>
      <c r="AD55" s="211"/>
      <c r="AE55" s="211"/>
      <c r="AF55" s="211"/>
      <c r="AG55" s="211" t="s">
        <v>145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34">
        <v>30</v>
      </c>
      <c r="B56" s="235" t="s">
        <v>232</v>
      </c>
      <c r="C56" s="255" t="s">
        <v>233</v>
      </c>
      <c r="D56" s="236" t="s">
        <v>160</v>
      </c>
      <c r="E56" s="237">
        <v>45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7">
        <v>1.0000000000000001E-5</v>
      </c>
      <c r="O56" s="237">
        <f>ROUND(E56*N56,2)</f>
        <v>0</v>
      </c>
      <c r="P56" s="237">
        <v>7.5000000000000002E-4</v>
      </c>
      <c r="Q56" s="237">
        <f>ROUND(E56*P56,2)</f>
        <v>0.03</v>
      </c>
      <c r="R56" s="239" t="s">
        <v>194</v>
      </c>
      <c r="S56" s="239" t="s">
        <v>142</v>
      </c>
      <c r="T56" s="240" t="s">
        <v>181</v>
      </c>
      <c r="U56" s="222">
        <v>0.03</v>
      </c>
      <c r="V56" s="222">
        <f>ROUND(E56*U56,2)</f>
        <v>1.35</v>
      </c>
      <c r="W56" s="222"/>
      <c r="X56" s="222" t="s">
        <v>143</v>
      </c>
      <c r="Y56" s="222" t="s">
        <v>144</v>
      </c>
      <c r="Z56" s="211"/>
      <c r="AA56" s="211"/>
      <c r="AB56" s="211"/>
      <c r="AC56" s="211"/>
      <c r="AD56" s="211"/>
      <c r="AE56" s="211"/>
      <c r="AF56" s="211"/>
      <c r="AG56" s="211" t="s">
        <v>145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2" x14ac:dyDescent="0.2">
      <c r="A57" s="218"/>
      <c r="B57" s="219"/>
      <c r="C57" s="260" t="s">
        <v>234</v>
      </c>
      <c r="D57" s="251"/>
      <c r="E57" s="251"/>
      <c r="F57" s="251"/>
      <c r="G57" s="251"/>
      <c r="H57" s="222"/>
      <c r="I57" s="222"/>
      <c r="J57" s="222"/>
      <c r="K57" s="222"/>
      <c r="L57" s="222"/>
      <c r="M57" s="222"/>
      <c r="N57" s="221"/>
      <c r="O57" s="221"/>
      <c r="P57" s="221"/>
      <c r="Q57" s="221"/>
      <c r="R57" s="222"/>
      <c r="S57" s="222"/>
      <c r="T57" s="222"/>
      <c r="U57" s="222"/>
      <c r="V57" s="222"/>
      <c r="W57" s="222"/>
      <c r="X57" s="222"/>
      <c r="Y57" s="222"/>
      <c r="Z57" s="211"/>
      <c r="AA57" s="211"/>
      <c r="AB57" s="211"/>
      <c r="AC57" s="211"/>
      <c r="AD57" s="211"/>
      <c r="AE57" s="211"/>
      <c r="AF57" s="211"/>
      <c r="AG57" s="211" t="s">
        <v>177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">
      <c r="A58" s="218">
        <v>31</v>
      </c>
      <c r="B58" s="219" t="s">
        <v>235</v>
      </c>
      <c r="C58" s="257" t="s">
        <v>236</v>
      </c>
      <c r="D58" s="220" t="s">
        <v>0</v>
      </c>
      <c r="E58" s="249"/>
      <c r="F58" s="223"/>
      <c r="G58" s="222">
        <f>ROUND(E58*F58,2)</f>
        <v>0</v>
      </c>
      <c r="H58" s="223"/>
      <c r="I58" s="222">
        <f>ROUND(E58*H58,2)</f>
        <v>0</v>
      </c>
      <c r="J58" s="223"/>
      <c r="K58" s="222">
        <f>ROUND(E58*J58,2)</f>
        <v>0</v>
      </c>
      <c r="L58" s="222">
        <v>21</v>
      </c>
      <c r="M58" s="222">
        <f>G58*(1+L58/100)</f>
        <v>0</v>
      </c>
      <c r="N58" s="221">
        <v>0</v>
      </c>
      <c r="O58" s="221">
        <f>ROUND(E58*N58,2)</f>
        <v>0</v>
      </c>
      <c r="P58" s="221">
        <v>0</v>
      </c>
      <c r="Q58" s="221">
        <f>ROUND(E58*P58,2)</f>
        <v>0</v>
      </c>
      <c r="R58" s="222" t="s">
        <v>194</v>
      </c>
      <c r="S58" s="222" t="s">
        <v>142</v>
      </c>
      <c r="T58" s="222" t="s">
        <v>142</v>
      </c>
      <c r="U58" s="222">
        <v>0</v>
      </c>
      <c r="V58" s="222">
        <f>ROUND(E58*U58,2)</f>
        <v>0</v>
      </c>
      <c r="W58" s="222"/>
      <c r="X58" s="222" t="s">
        <v>174</v>
      </c>
      <c r="Y58" s="222" t="s">
        <v>144</v>
      </c>
      <c r="Z58" s="211"/>
      <c r="AA58" s="211"/>
      <c r="AB58" s="211"/>
      <c r="AC58" s="211"/>
      <c r="AD58" s="211"/>
      <c r="AE58" s="211"/>
      <c r="AF58" s="211"/>
      <c r="AG58" s="211" t="s">
        <v>175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x14ac:dyDescent="0.2">
      <c r="A59" s="227" t="s">
        <v>136</v>
      </c>
      <c r="B59" s="228" t="s">
        <v>100</v>
      </c>
      <c r="C59" s="253" t="s">
        <v>101</v>
      </c>
      <c r="D59" s="229"/>
      <c r="E59" s="230"/>
      <c r="F59" s="231"/>
      <c r="G59" s="231">
        <f>SUMIF(AG60:AG68,"&lt;&gt;NOR",G60:G68)</f>
        <v>0</v>
      </c>
      <c r="H59" s="231"/>
      <c r="I59" s="231">
        <f>SUM(I60:I68)</f>
        <v>0</v>
      </c>
      <c r="J59" s="231"/>
      <c r="K59" s="231">
        <f>SUM(K60:K68)</f>
        <v>0</v>
      </c>
      <c r="L59" s="231"/>
      <c r="M59" s="231">
        <f>SUM(M60:M68)</f>
        <v>0</v>
      </c>
      <c r="N59" s="230"/>
      <c r="O59" s="230">
        <f>SUM(O60:O68)</f>
        <v>0.15</v>
      </c>
      <c r="P59" s="230"/>
      <c r="Q59" s="230">
        <f>SUM(Q60:Q68)</f>
        <v>0</v>
      </c>
      <c r="R59" s="231"/>
      <c r="S59" s="231"/>
      <c r="T59" s="232"/>
      <c r="U59" s="226"/>
      <c r="V59" s="226">
        <f>SUM(V60:V68)</f>
        <v>64.47</v>
      </c>
      <c r="W59" s="226"/>
      <c r="X59" s="226"/>
      <c r="Y59" s="226"/>
      <c r="AG59" t="s">
        <v>137</v>
      </c>
    </row>
    <row r="60" spans="1:60" ht="22.5" outlineLevel="1" x14ac:dyDescent="0.2">
      <c r="A60" s="241">
        <v>32</v>
      </c>
      <c r="B60" s="242" t="s">
        <v>237</v>
      </c>
      <c r="C60" s="254" t="s">
        <v>238</v>
      </c>
      <c r="D60" s="243" t="s">
        <v>140</v>
      </c>
      <c r="E60" s="244">
        <v>42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4">
        <v>2.1299999999999999E-3</v>
      </c>
      <c r="O60" s="244">
        <f>ROUND(E60*N60,2)</f>
        <v>0.09</v>
      </c>
      <c r="P60" s="244">
        <v>0</v>
      </c>
      <c r="Q60" s="244">
        <f>ROUND(E60*P60,2)</f>
        <v>0</v>
      </c>
      <c r="R60" s="246" t="s">
        <v>239</v>
      </c>
      <c r="S60" s="246" t="s">
        <v>142</v>
      </c>
      <c r="T60" s="247" t="s">
        <v>142</v>
      </c>
      <c r="U60" s="222">
        <v>0.1787</v>
      </c>
      <c r="V60" s="222">
        <f>ROUND(E60*U60,2)</f>
        <v>7.51</v>
      </c>
      <c r="W60" s="222"/>
      <c r="X60" s="222" t="s">
        <v>143</v>
      </c>
      <c r="Y60" s="222" t="s">
        <v>144</v>
      </c>
      <c r="Z60" s="211"/>
      <c r="AA60" s="211"/>
      <c r="AB60" s="211"/>
      <c r="AC60" s="211"/>
      <c r="AD60" s="211"/>
      <c r="AE60" s="211"/>
      <c r="AF60" s="211"/>
      <c r="AG60" s="211" t="s">
        <v>145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33.75" outlineLevel="1" x14ac:dyDescent="0.2">
      <c r="A61" s="241">
        <v>33</v>
      </c>
      <c r="B61" s="242" t="s">
        <v>240</v>
      </c>
      <c r="C61" s="254" t="s">
        <v>241</v>
      </c>
      <c r="D61" s="243" t="s">
        <v>140</v>
      </c>
      <c r="E61" s="244">
        <v>42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4">
        <v>8.0999999999999996E-4</v>
      </c>
      <c r="O61" s="244">
        <f>ROUND(E61*N61,2)</f>
        <v>0.03</v>
      </c>
      <c r="P61" s="244">
        <v>0</v>
      </c>
      <c r="Q61" s="244">
        <f>ROUND(E61*P61,2)</f>
        <v>0</v>
      </c>
      <c r="R61" s="246" t="s">
        <v>239</v>
      </c>
      <c r="S61" s="246" t="s">
        <v>142</v>
      </c>
      <c r="T61" s="247" t="s">
        <v>142</v>
      </c>
      <c r="U61" s="222">
        <v>0.41</v>
      </c>
      <c r="V61" s="222">
        <f>ROUND(E61*U61,2)</f>
        <v>17.22</v>
      </c>
      <c r="W61" s="222"/>
      <c r="X61" s="222" t="s">
        <v>143</v>
      </c>
      <c r="Y61" s="222" t="s">
        <v>144</v>
      </c>
      <c r="Z61" s="211"/>
      <c r="AA61" s="211"/>
      <c r="AB61" s="211"/>
      <c r="AC61" s="211"/>
      <c r="AD61" s="211"/>
      <c r="AE61" s="211"/>
      <c r="AF61" s="211"/>
      <c r="AG61" s="211" t="s">
        <v>145</v>
      </c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ht="22.5" outlineLevel="1" x14ac:dyDescent="0.2">
      <c r="A62" s="234">
        <v>34</v>
      </c>
      <c r="B62" s="235" t="s">
        <v>242</v>
      </c>
      <c r="C62" s="255" t="s">
        <v>243</v>
      </c>
      <c r="D62" s="236" t="s">
        <v>148</v>
      </c>
      <c r="E62" s="237">
        <v>280</v>
      </c>
      <c r="F62" s="238"/>
      <c r="G62" s="239">
        <f>ROUND(E62*F62,2)</f>
        <v>0</v>
      </c>
      <c r="H62" s="238"/>
      <c r="I62" s="239">
        <f>ROUND(E62*H62,2)</f>
        <v>0</v>
      </c>
      <c r="J62" s="238"/>
      <c r="K62" s="239">
        <f>ROUND(E62*J62,2)</f>
        <v>0</v>
      </c>
      <c r="L62" s="239">
        <v>21</v>
      </c>
      <c r="M62" s="239">
        <f>G62*(1+L62/100)</f>
        <v>0</v>
      </c>
      <c r="N62" s="237">
        <v>9.0000000000000006E-5</v>
      </c>
      <c r="O62" s="237">
        <f>ROUND(E62*N62,2)</f>
        <v>0.03</v>
      </c>
      <c r="P62" s="237">
        <v>0</v>
      </c>
      <c r="Q62" s="237">
        <f>ROUND(E62*P62,2)</f>
        <v>0</v>
      </c>
      <c r="R62" s="239" t="s">
        <v>239</v>
      </c>
      <c r="S62" s="239" t="s">
        <v>142</v>
      </c>
      <c r="T62" s="240" t="s">
        <v>142</v>
      </c>
      <c r="U62" s="222">
        <v>0.12</v>
      </c>
      <c r="V62" s="222">
        <f>ROUND(E62*U62,2)</f>
        <v>33.6</v>
      </c>
      <c r="W62" s="222"/>
      <c r="X62" s="222" t="s">
        <v>143</v>
      </c>
      <c r="Y62" s="222" t="s">
        <v>144</v>
      </c>
      <c r="Z62" s="211"/>
      <c r="AA62" s="211"/>
      <c r="AB62" s="211"/>
      <c r="AC62" s="211"/>
      <c r="AD62" s="211"/>
      <c r="AE62" s="211"/>
      <c r="AF62" s="211"/>
      <c r="AG62" s="211" t="s">
        <v>145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2" x14ac:dyDescent="0.2">
      <c r="A63" s="218"/>
      <c r="B63" s="219"/>
      <c r="C63" s="260" t="s">
        <v>244</v>
      </c>
      <c r="D63" s="251"/>
      <c r="E63" s="251"/>
      <c r="F63" s="251"/>
      <c r="G63" s="251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1"/>
      <c r="AA63" s="211"/>
      <c r="AB63" s="211"/>
      <c r="AC63" s="211"/>
      <c r="AD63" s="211"/>
      <c r="AE63" s="211"/>
      <c r="AF63" s="211"/>
      <c r="AG63" s="211" t="s">
        <v>177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2" x14ac:dyDescent="0.2">
      <c r="A64" s="218"/>
      <c r="B64" s="219"/>
      <c r="C64" s="261" t="s">
        <v>245</v>
      </c>
      <c r="D64" s="252"/>
      <c r="E64" s="252"/>
      <c r="F64" s="252"/>
      <c r="G64" s="25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1"/>
      <c r="AA64" s="211"/>
      <c r="AB64" s="211"/>
      <c r="AC64" s="211"/>
      <c r="AD64" s="211"/>
      <c r="AE64" s="211"/>
      <c r="AF64" s="211"/>
      <c r="AG64" s="211" t="s">
        <v>151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2" x14ac:dyDescent="0.2">
      <c r="A65" s="218"/>
      <c r="B65" s="219"/>
      <c r="C65" s="259" t="s">
        <v>246</v>
      </c>
      <c r="D65" s="224"/>
      <c r="E65" s="225">
        <v>86</v>
      </c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1"/>
      <c r="AA65" s="211"/>
      <c r="AB65" s="211"/>
      <c r="AC65" s="211"/>
      <c r="AD65" s="211"/>
      <c r="AE65" s="211"/>
      <c r="AF65" s="211"/>
      <c r="AG65" s="211" t="s">
        <v>183</v>
      </c>
      <c r="AH65" s="211">
        <v>0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3" x14ac:dyDescent="0.2">
      <c r="A66" s="218"/>
      <c r="B66" s="219"/>
      <c r="C66" s="259" t="s">
        <v>247</v>
      </c>
      <c r="D66" s="224"/>
      <c r="E66" s="225">
        <v>194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1"/>
      <c r="AA66" s="211"/>
      <c r="AB66" s="211"/>
      <c r="AC66" s="211"/>
      <c r="AD66" s="211"/>
      <c r="AE66" s="211"/>
      <c r="AF66" s="211"/>
      <c r="AG66" s="211" t="s">
        <v>183</v>
      </c>
      <c r="AH66" s="211">
        <v>0</v>
      </c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">
      <c r="A67" s="241">
        <v>35</v>
      </c>
      <c r="B67" s="242" t="s">
        <v>248</v>
      </c>
      <c r="C67" s="254" t="s">
        <v>249</v>
      </c>
      <c r="D67" s="243" t="s">
        <v>140</v>
      </c>
      <c r="E67" s="244">
        <v>42</v>
      </c>
      <c r="F67" s="245"/>
      <c r="G67" s="246">
        <f>ROUND(E67*F67,2)</f>
        <v>0</v>
      </c>
      <c r="H67" s="245"/>
      <c r="I67" s="246">
        <f>ROUND(E67*H67,2)</f>
        <v>0</v>
      </c>
      <c r="J67" s="245"/>
      <c r="K67" s="246">
        <f>ROUND(E67*J67,2)</f>
        <v>0</v>
      </c>
      <c r="L67" s="246">
        <v>21</v>
      </c>
      <c r="M67" s="246">
        <f>G67*(1+L67/100)</f>
        <v>0</v>
      </c>
      <c r="N67" s="244">
        <v>6.9999999999999994E-5</v>
      </c>
      <c r="O67" s="244">
        <f>ROUND(E67*N67,2)</f>
        <v>0</v>
      </c>
      <c r="P67" s="244">
        <v>0</v>
      </c>
      <c r="Q67" s="244">
        <f>ROUND(E67*P67,2)</f>
        <v>0</v>
      </c>
      <c r="R67" s="246" t="s">
        <v>239</v>
      </c>
      <c r="S67" s="246" t="s">
        <v>142</v>
      </c>
      <c r="T67" s="247" t="s">
        <v>142</v>
      </c>
      <c r="U67" s="222">
        <v>0.14399999999999999</v>
      </c>
      <c r="V67" s="222">
        <f>ROUND(E67*U67,2)</f>
        <v>6.05</v>
      </c>
      <c r="W67" s="222"/>
      <c r="X67" s="222" t="s">
        <v>143</v>
      </c>
      <c r="Y67" s="222" t="s">
        <v>144</v>
      </c>
      <c r="Z67" s="211"/>
      <c r="AA67" s="211"/>
      <c r="AB67" s="211"/>
      <c r="AC67" s="211"/>
      <c r="AD67" s="211"/>
      <c r="AE67" s="211"/>
      <c r="AF67" s="211"/>
      <c r="AG67" s="211" t="s">
        <v>145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41">
        <v>36</v>
      </c>
      <c r="B68" s="242" t="s">
        <v>250</v>
      </c>
      <c r="C68" s="254" t="s">
        <v>251</v>
      </c>
      <c r="D68" s="243" t="s">
        <v>140</v>
      </c>
      <c r="E68" s="244">
        <v>1</v>
      </c>
      <c r="F68" s="245"/>
      <c r="G68" s="246">
        <f>ROUND(E68*F68,2)</f>
        <v>0</v>
      </c>
      <c r="H68" s="245"/>
      <c r="I68" s="246">
        <f>ROUND(E68*H68,2)</f>
        <v>0</v>
      </c>
      <c r="J68" s="245"/>
      <c r="K68" s="246">
        <f>ROUND(E68*J68,2)</f>
        <v>0</v>
      </c>
      <c r="L68" s="246">
        <v>21</v>
      </c>
      <c r="M68" s="246">
        <f>G68*(1+L68/100)</f>
        <v>0</v>
      </c>
      <c r="N68" s="244">
        <v>3.2000000000000003E-4</v>
      </c>
      <c r="O68" s="244">
        <f>ROUND(E68*N68,2)</f>
        <v>0</v>
      </c>
      <c r="P68" s="244">
        <v>0</v>
      </c>
      <c r="Q68" s="244">
        <f>ROUND(E68*P68,2)</f>
        <v>0</v>
      </c>
      <c r="R68" s="246"/>
      <c r="S68" s="246" t="s">
        <v>155</v>
      </c>
      <c r="T68" s="247" t="s">
        <v>181</v>
      </c>
      <c r="U68" s="222">
        <v>9.2999999999999999E-2</v>
      </c>
      <c r="V68" s="222">
        <f>ROUND(E68*U68,2)</f>
        <v>0.09</v>
      </c>
      <c r="W68" s="222"/>
      <c r="X68" s="222" t="s">
        <v>143</v>
      </c>
      <c r="Y68" s="222" t="s">
        <v>144</v>
      </c>
      <c r="Z68" s="211"/>
      <c r="AA68" s="211"/>
      <c r="AB68" s="211"/>
      <c r="AC68" s="211"/>
      <c r="AD68" s="211"/>
      <c r="AE68" s="211"/>
      <c r="AF68" s="211"/>
      <c r="AG68" s="211" t="s">
        <v>145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x14ac:dyDescent="0.2">
      <c r="A69" s="227" t="s">
        <v>136</v>
      </c>
      <c r="B69" s="228" t="s">
        <v>102</v>
      </c>
      <c r="C69" s="253" t="s">
        <v>103</v>
      </c>
      <c r="D69" s="229"/>
      <c r="E69" s="230"/>
      <c r="F69" s="231"/>
      <c r="G69" s="231">
        <f>SUMIF(AG70:AG70,"&lt;&gt;NOR",G70:G70)</f>
        <v>0</v>
      </c>
      <c r="H69" s="231"/>
      <c r="I69" s="231">
        <f>SUM(I70:I70)</f>
        <v>0</v>
      </c>
      <c r="J69" s="231"/>
      <c r="K69" s="231">
        <f>SUM(K70:K70)</f>
        <v>0</v>
      </c>
      <c r="L69" s="231"/>
      <c r="M69" s="231">
        <f>SUM(M70:M70)</f>
        <v>0</v>
      </c>
      <c r="N69" s="230"/>
      <c r="O69" s="230">
        <f>SUM(O70:O70)</f>
        <v>0</v>
      </c>
      <c r="P69" s="230"/>
      <c r="Q69" s="230">
        <f>SUM(Q70:Q70)</f>
        <v>0</v>
      </c>
      <c r="R69" s="231"/>
      <c r="S69" s="231"/>
      <c r="T69" s="232"/>
      <c r="U69" s="226"/>
      <c r="V69" s="226">
        <f>SUM(V70:V70)</f>
        <v>0</v>
      </c>
      <c r="W69" s="226"/>
      <c r="X69" s="226"/>
      <c r="Y69" s="226"/>
      <c r="AG69" t="s">
        <v>137</v>
      </c>
    </row>
    <row r="70" spans="1:60" outlineLevel="1" x14ac:dyDescent="0.2">
      <c r="A70" s="234">
        <v>37</v>
      </c>
      <c r="B70" s="235" t="s">
        <v>252</v>
      </c>
      <c r="C70" s="255" t="s">
        <v>253</v>
      </c>
      <c r="D70" s="236" t="s">
        <v>254</v>
      </c>
      <c r="E70" s="237">
        <v>35</v>
      </c>
      <c r="F70" s="238"/>
      <c r="G70" s="239">
        <f>ROUND(E70*F70,2)</f>
        <v>0</v>
      </c>
      <c r="H70" s="238"/>
      <c r="I70" s="239">
        <f>ROUND(E70*H70,2)</f>
        <v>0</v>
      </c>
      <c r="J70" s="238"/>
      <c r="K70" s="239">
        <f>ROUND(E70*J70,2)</f>
        <v>0</v>
      </c>
      <c r="L70" s="239">
        <v>21</v>
      </c>
      <c r="M70" s="239">
        <f>G70*(1+L70/100)</f>
        <v>0</v>
      </c>
      <c r="N70" s="237">
        <v>0</v>
      </c>
      <c r="O70" s="237">
        <f>ROUND(E70*N70,2)</f>
        <v>0</v>
      </c>
      <c r="P70" s="237">
        <v>0</v>
      </c>
      <c r="Q70" s="237">
        <f>ROUND(E70*P70,2)</f>
        <v>0</v>
      </c>
      <c r="R70" s="239"/>
      <c r="S70" s="239" t="s">
        <v>155</v>
      </c>
      <c r="T70" s="240" t="s">
        <v>181</v>
      </c>
      <c r="U70" s="222">
        <v>0</v>
      </c>
      <c r="V70" s="222">
        <f>ROUND(E70*U70,2)</f>
        <v>0</v>
      </c>
      <c r="W70" s="222"/>
      <c r="X70" s="222" t="s">
        <v>143</v>
      </c>
      <c r="Y70" s="222" t="s">
        <v>144</v>
      </c>
      <c r="Z70" s="211"/>
      <c r="AA70" s="211"/>
      <c r="AB70" s="211"/>
      <c r="AC70" s="211"/>
      <c r="AD70" s="211"/>
      <c r="AE70" s="211"/>
      <c r="AF70" s="211"/>
      <c r="AG70" s="211" t="s">
        <v>145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x14ac:dyDescent="0.2">
      <c r="A71" s="3"/>
      <c r="B71" s="4"/>
      <c r="C71" s="262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AE71">
        <v>12</v>
      </c>
      <c r="AF71">
        <v>21</v>
      </c>
      <c r="AG71" t="s">
        <v>122</v>
      </c>
    </row>
    <row r="72" spans="1:60" x14ac:dyDescent="0.2">
      <c r="A72" s="214"/>
      <c r="B72" s="215" t="s">
        <v>29</v>
      </c>
      <c r="C72" s="263"/>
      <c r="D72" s="216"/>
      <c r="E72" s="217"/>
      <c r="F72" s="217"/>
      <c r="G72" s="233">
        <f>G8+G21+G27+G43+G52+G59+G69</f>
        <v>0</v>
      </c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AE72">
        <f>SUMIF(L7:L70,AE71,G7:G70)</f>
        <v>0</v>
      </c>
      <c r="AF72">
        <f>SUMIF(L7:L70,AF71,G7:G70)</f>
        <v>0</v>
      </c>
      <c r="AG72" t="s">
        <v>255</v>
      </c>
    </row>
    <row r="73" spans="1:60" x14ac:dyDescent="0.2">
      <c r="C73" s="264"/>
      <c r="D73" s="10"/>
      <c r="AG73" t="s">
        <v>256</v>
      </c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QukjfSojaSwEp9Eqjt+/iD/laLCu1nQyBaohhd+xrPOVXhX+8fZ42uk0K9l+Rh2a5SPvjQW2e2HhsPpXwReIA==" saltValue="Cnm4IM+ccKRFuM7qILf9rQ==" spinCount="100000" sheet="1" formatRows="0"/>
  <mergeCells count="18">
    <mergeCell ref="C37:G37"/>
    <mergeCell ref="C38:G38"/>
    <mergeCell ref="C41:G41"/>
    <mergeCell ref="C57:G57"/>
    <mergeCell ref="C63:G63"/>
    <mergeCell ref="C64:G64"/>
    <mergeCell ref="C20:G20"/>
    <mergeCell ref="C29:G29"/>
    <mergeCell ref="C31:G31"/>
    <mergeCell ref="C32:G32"/>
    <mergeCell ref="C34:G34"/>
    <mergeCell ref="C35:G35"/>
    <mergeCell ref="A1:G1"/>
    <mergeCell ref="C2:G2"/>
    <mergeCell ref="C3:G3"/>
    <mergeCell ref="C4:G4"/>
    <mergeCell ref="C11:G11"/>
    <mergeCell ref="C13:G13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37AA4-D1D7-47FD-BE6B-14476157D0BB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6" t="s">
        <v>109</v>
      </c>
      <c r="B1" s="196"/>
      <c r="C1" s="196"/>
      <c r="D1" s="196"/>
      <c r="E1" s="196"/>
      <c r="F1" s="196"/>
      <c r="G1" s="196"/>
      <c r="AG1" t="s">
        <v>110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111</v>
      </c>
    </row>
    <row r="3" spans="1:60" ht="24.95" customHeight="1" x14ac:dyDescent="0.2">
      <c r="A3" s="197" t="s">
        <v>8</v>
      </c>
      <c r="B3" s="49" t="s">
        <v>58</v>
      </c>
      <c r="C3" s="200" t="s">
        <v>59</v>
      </c>
      <c r="D3" s="198"/>
      <c r="E3" s="198"/>
      <c r="F3" s="198"/>
      <c r="G3" s="199"/>
      <c r="AC3" s="175" t="s">
        <v>111</v>
      </c>
      <c r="AG3" t="s">
        <v>112</v>
      </c>
    </row>
    <row r="4" spans="1:60" ht="24.95" customHeight="1" x14ac:dyDescent="0.2">
      <c r="A4" s="201" t="s">
        <v>9</v>
      </c>
      <c r="B4" s="202" t="s">
        <v>62</v>
      </c>
      <c r="C4" s="203" t="s">
        <v>63</v>
      </c>
      <c r="D4" s="204"/>
      <c r="E4" s="204"/>
      <c r="F4" s="204"/>
      <c r="G4" s="205"/>
      <c r="AG4" t="s">
        <v>113</v>
      </c>
    </row>
    <row r="5" spans="1:60" x14ac:dyDescent="0.2">
      <c r="D5" s="10"/>
    </row>
    <row r="6" spans="1:60" ht="38.25" x14ac:dyDescent="0.2">
      <c r="A6" s="207" t="s">
        <v>114</v>
      </c>
      <c r="B6" s="209" t="s">
        <v>115</v>
      </c>
      <c r="C6" s="209" t="s">
        <v>116</v>
      </c>
      <c r="D6" s="208" t="s">
        <v>117</v>
      </c>
      <c r="E6" s="207" t="s">
        <v>118</v>
      </c>
      <c r="F6" s="206" t="s">
        <v>119</v>
      </c>
      <c r="G6" s="207" t="s">
        <v>29</v>
      </c>
      <c r="H6" s="210" t="s">
        <v>30</v>
      </c>
      <c r="I6" s="210" t="s">
        <v>120</v>
      </c>
      <c r="J6" s="210" t="s">
        <v>31</v>
      </c>
      <c r="K6" s="210" t="s">
        <v>121</v>
      </c>
      <c r="L6" s="210" t="s">
        <v>122</v>
      </c>
      <c r="M6" s="210" t="s">
        <v>123</v>
      </c>
      <c r="N6" s="210" t="s">
        <v>124</v>
      </c>
      <c r="O6" s="210" t="s">
        <v>125</v>
      </c>
      <c r="P6" s="210" t="s">
        <v>126</v>
      </c>
      <c r="Q6" s="210" t="s">
        <v>127</v>
      </c>
      <c r="R6" s="210" t="s">
        <v>128</v>
      </c>
      <c r="S6" s="210" t="s">
        <v>129</v>
      </c>
      <c r="T6" s="210" t="s">
        <v>130</v>
      </c>
      <c r="U6" s="210" t="s">
        <v>131</v>
      </c>
      <c r="V6" s="210" t="s">
        <v>132</v>
      </c>
      <c r="W6" s="210" t="s">
        <v>133</v>
      </c>
      <c r="X6" s="210" t="s">
        <v>134</v>
      </c>
      <c r="Y6" s="210" t="s">
        <v>135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7" t="s">
        <v>136</v>
      </c>
      <c r="B8" s="228" t="s">
        <v>60</v>
      </c>
      <c r="C8" s="253" t="s">
        <v>78</v>
      </c>
      <c r="D8" s="229"/>
      <c r="E8" s="230"/>
      <c r="F8" s="231"/>
      <c r="G8" s="231">
        <f>SUMIF(AG9:AG31,"&lt;&gt;NOR",G9:G31)</f>
        <v>0</v>
      </c>
      <c r="H8" s="231"/>
      <c r="I8" s="231">
        <f>SUM(I9:I31)</f>
        <v>0</v>
      </c>
      <c r="J8" s="231"/>
      <c r="K8" s="231">
        <f>SUM(K9:K31)</f>
        <v>0</v>
      </c>
      <c r="L8" s="231"/>
      <c r="M8" s="231">
        <f>SUM(M9:M31)</f>
        <v>0</v>
      </c>
      <c r="N8" s="230"/>
      <c r="O8" s="230">
        <f>SUM(O9:O31)</f>
        <v>19.579999999999998</v>
      </c>
      <c r="P8" s="230"/>
      <c r="Q8" s="230">
        <f>SUM(Q9:Q31)</f>
        <v>0</v>
      </c>
      <c r="R8" s="231"/>
      <c r="S8" s="231"/>
      <c r="T8" s="232"/>
      <c r="U8" s="226"/>
      <c r="V8" s="226">
        <f>SUM(V9:V31)</f>
        <v>127.16999999999999</v>
      </c>
      <c r="W8" s="226"/>
      <c r="X8" s="226"/>
      <c r="Y8" s="226"/>
      <c r="AG8" t="s">
        <v>137</v>
      </c>
    </row>
    <row r="9" spans="1:60" outlineLevel="1" x14ac:dyDescent="0.2">
      <c r="A9" s="234">
        <v>1</v>
      </c>
      <c r="B9" s="235" t="s">
        <v>257</v>
      </c>
      <c r="C9" s="255" t="s">
        <v>258</v>
      </c>
      <c r="D9" s="236" t="s">
        <v>259</v>
      </c>
      <c r="E9" s="237">
        <v>17.920000000000002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9" t="s">
        <v>260</v>
      </c>
      <c r="S9" s="239" t="s">
        <v>142</v>
      </c>
      <c r="T9" s="240" t="s">
        <v>142</v>
      </c>
      <c r="U9" s="222">
        <v>4.7300000000000004</v>
      </c>
      <c r="V9" s="222">
        <f>ROUND(E9*U9,2)</f>
        <v>84.76</v>
      </c>
      <c r="W9" s="222"/>
      <c r="X9" s="222" t="s">
        <v>143</v>
      </c>
      <c r="Y9" s="222" t="s">
        <v>144</v>
      </c>
      <c r="Z9" s="211"/>
      <c r="AA9" s="211"/>
      <c r="AB9" s="211"/>
      <c r="AC9" s="211"/>
      <c r="AD9" s="211"/>
      <c r="AE9" s="211"/>
      <c r="AF9" s="211"/>
      <c r="AG9" s="211" t="s">
        <v>145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2" x14ac:dyDescent="0.2">
      <c r="A10" s="218"/>
      <c r="B10" s="219"/>
      <c r="C10" s="260" t="s">
        <v>261</v>
      </c>
      <c r="D10" s="251"/>
      <c r="E10" s="251"/>
      <c r="F10" s="251"/>
      <c r="G10" s="251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1"/>
      <c r="AA10" s="211"/>
      <c r="AB10" s="211"/>
      <c r="AC10" s="211"/>
      <c r="AD10" s="211"/>
      <c r="AE10" s="211"/>
      <c r="AF10" s="211"/>
      <c r="AG10" s="211" t="s">
        <v>177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2" x14ac:dyDescent="0.2">
      <c r="A11" s="218"/>
      <c r="B11" s="219"/>
      <c r="C11" s="259" t="s">
        <v>262</v>
      </c>
      <c r="D11" s="224"/>
      <c r="E11" s="225">
        <v>16.920000000000002</v>
      </c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1"/>
      <c r="AA11" s="211"/>
      <c r="AB11" s="211"/>
      <c r="AC11" s="211"/>
      <c r="AD11" s="211"/>
      <c r="AE11" s="211"/>
      <c r="AF11" s="211"/>
      <c r="AG11" s="211" t="s">
        <v>183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3" x14ac:dyDescent="0.2">
      <c r="A12" s="218"/>
      <c r="B12" s="219"/>
      <c r="C12" s="259" t="s">
        <v>263</v>
      </c>
      <c r="D12" s="224"/>
      <c r="E12" s="225">
        <v>1</v>
      </c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1"/>
      <c r="AA12" s="211"/>
      <c r="AB12" s="211"/>
      <c r="AC12" s="211"/>
      <c r="AD12" s="211"/>
      <c r="AE12" s="211"/>
      <c r="AF12" s="211"/>
      <c r="AG12" s="211" t="s">
        <v>183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34">
        <v>2</v>
      </c>
      <c r="B13" s="235" t="s">
        <v>264</v>
      </c>
      <c r="C13" s="255" t="s">
        <v>265</v>
      </c>
      <c r="D13" s="236" t="s">
        <v>259</v>
      </c>
      <c r="E13" s="237">
        <v>17.920000000000002</v>
      </c>
      <c r="F13" s="238"/>
      <c r="G13" s="239">
        <f>ROUND(E13*F13,2)</f>
        <v>0</v>
      </c>
      <c r="H13" s="238"/>
      <c r="I13" s="239">
        <f>ROUND(E13*H13,2)</f>
        <v>0</v>
      </c>
      <c r="J13" s="238"/>
      <c r="K13" s="239">
        <f>ROUND(E13*J13,2)</f>
        <v>0</v>
      </c>
      <c r="L13" s="239">
        <v>21</v>
      </c>
      <c r="M13" s="239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9" t="s">
        <v>260</v>
      </c>
      <c r="S13" s="239" t="s">
        <v>142</v>
      </c>
      <c r="T13" s="240" t="s">
        <v>142</v>
      </c>
      <c r="U13" s="222">
        <v>0.35</v>
      </c>
      <c r="V13" s="222">
        <f>ROUND(E13*U13,2)</f>
        <v>6.27</v>
      </c>
      <c r="W13" s="222"/>
      <c r="X13" s="222" t="s">
        <v>143</v>
      </c>
      <c r="Y13" s="222" t="s">
        <v>144</v>
      </c>
      <c r="Z13" s="211"/>
      <c r="AA13" s="211"/>
      <c r="AB13" s="211"/>
      <c r="AC13" s="211"/>
      <c r="AD13" s="211"/>
      <c r="AE13" s="211"/>
      <c r="AF13" s="211"/>
      <c r="AG13" s="211" t="s">
        <v>145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2" x14ac:dyDescent="0.2">
      <c r="A14" s="218"/>
      <c r="B14" s="219"/>
      <c r="C14" s="260" t="s">
        <v>266</v>
      </c>
      <c r="D14" s="251"/>
      <c r="E14" s="251"/>
      <c r="F14" s="251"/>
      <c r="G14" s="251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1"/>
      <c r="AA14" s="211"/>
      <c r="AB14" s="211"/>
      <c r="AC14" s="211"/>
      <c r="AD14" s="211"/>
      <c r="AE14" s="211"/>
      <c r="AF14" s="211"/>
      <c r="AG14" s="211" t="s">
        <v>177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65" t="str">
        <f>C14</f>
        <v>bez naložení do dopravní nádoby, ale s vyprázdněním dopravní nádoby na hromadu nebo na dopravní prostředek,</v>
      </c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34">
        <v>3</v>
      </c>
      <c r="B15" s="235" t="s">
        <v>267</v>
      </c>
      <c r="C15" s="255" t="s">
        <v>268</v>
      </c>
      <c r="D15" s="236" t="s">
        <v>259</v>
      </c>
      <c r="E15" s="237">
        <v>17.920000000000002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7">
        <v>0</v>
      </c>
      <c r="O15" s="237">
        <f>ROUND(E15*N15,2)</f>
        <v>0</v>
      </c>
      <c r="P15" s="237">
        <v>0</v>
      </c>
      <c r="Q15" s="237">
        <f>ROUND(E15*P15,2)</f>
        <v>0</v>
      </c>
      <c r="R15" s="239" t="s">
        <v>260</v>
      </c>
      <c r="S15" s="239" t="s">
        <v>142</v>
      </c>
      <c r="T15" s="240" t="s">
        <v>142</v>
      </c>
      <c r="U15" s="222">
        <v>0.09</v>
      </c>
      <c r="V15" s="222">
        <f>ROUND(E15*U15,2)</f>
        <v>1.61</v>
      </c>
      <c r="W15" s="222"/>
      <c r="X15" s="222" t="s">
        <v>143</v>
      </c>
      <c r="Y15" s="222" t="s">
        <v>144</v>
      </c>
      <c r="Z15" s="211"/>
      <c r="AA15" s="211"/>
      <c r="AB15" s="211"/>
      <c r="AC15" s="211"/>
      <c r="AD15" s="211"/>
      <c r="AE15" s="211"/>
      <c r="AF15" s="211"/>
      <c r="AG15" s="211" t="s">
        <v>145</v>
      </c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2" x14ac:dyDescent="0.2">
      <c r="A16" s="218"/>
      <c r="B16" s="219"/>
      <c r="C16" s="260" t="s">
        <v>269</v>
      </c>
      <c r="D16" s="251"/>
      <c r="E16" s="251"/>
      <c r="F16" s="251"/>
      <c r="G16" s="251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1"/>
      <c r="AA16" s="211"/>
      <c r="AB16" s="211"/>
      <c r="AC16" s="211"/>
      <c r="AD16" s="211"/>
      <c r="AE16" s="211"/>
      <c r="AF16" s="211"/>
      <c r="AG16" s="211" t="s">
        <v>177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">
      <c r="A17" s="234">
        <v>4</v>
      </c>
      <c r="B17" s="235" t="s">
        <v>270</v>
      </c>
      <c r="C17" s="255" t="s">
        <v>271</v>
      </c>
      <c r="D17" s="236" t="s">
        <v>259</v>
      </c>
      <c r="E17" s="237">
        <v>11.52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7">
        <v>0</v>
      </c>
      <c r="O17" s="237">
        <f>ROUND(E17*N17,2)</f>
        <v>0</v>
      </c>
      <c r="P17" s="237">
        <v>0</v>
      </c>
      <c r="Q17" s="237">
        <f>ROUND(E17*P17,2)</f>
        <v>0</v>
      </c>
      <c r="R17" s="239" t="s">
        <v>260</v>
      </c>
      <c r="S17" s="239" t="s">
        <v>142</v>
      </c>
      <c r="T17" s="240" t="s">
        <v>142</v>
      </c>
      <c r="U17" s="222">
        <v>0.01</v>
      </c>
      <c r="V17" s="222">
        <f>ROUND(E17*U17,2)</f>
        <v>0.12</v>
      </c>
      <c r="W17" s="222"/>
      <c r="X17" s="222" t="s">
        <v>143</v>
      </c>
      <c r="Y17" s="222" t="s">
        <v>144</v>
      </c>
      <c r="Z17" s="211"/>
      <c r="AA17" s="211"/>
      <c r="AB17" s="211"/>
      <c r="AC17" s="211"/>
      <c r="AD17" s="211"/>
      <c r="AE17" s="211"/>
      <c r="AF17" s="211"/>
      <c r="AG17" s="211" t="s">
        <v>145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2" x14ac:dyDescent="0.2">
      <c r="A18" s="218"/>
      <c r="B18" s="219"/>
      <c r="C18" s="260" t="s">
        <v>269</v>
      </c>
      <c r="D18" s="251"/>
      <c r="E18" s="251"/>
      <c r="F18" s="251"/>
      <c r="G18" s="251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1"/>
      <c r="AA18" s="211"/>
      <c r="AB18" s="211"/>
      <c r="AC18" s="211"/>
      <c r="AD18" s="211"/>
      <c r="AE18" s="211"/>
      <c r="AF18" s="211"/>
      <c r="AG18" s="211" t="s">
        <v>177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2.5" outlineLevel="1" x14ac:dyDescent="0.2">
      <c r="A19" s="234">
        <v>5</v>
      </c>
      <c r="B19" s="235" t="s">
        <v>272</v>
      </c>
      <c r="C19" s="255" t="s">
        <v>273</v>
      </c>
      <c r="D19" s="236" t="s">
        <v>259</v>
      </c>
      <c r="E19" s="237">
        <v>136.80000000000001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9" t="s">
        <v>260</v>
      </c>
      <c r="S19" s="239" t="s">
        <v>142</v>
      </c>
      <c r="T19" s="240" t="s">
        <v>142</v>
      </c>
      <c r="U19" s="222">
        <v>0</v>
      </c>
      <c r="V19" s="222">
        <f>ROUND(E19*U19,2)</f>
        <v>0</v>
      </c>
      <c r="W19" s="222"/>
      <c r="X19" s="222" t="s">
        <v>143</v>
      </c>
      <c r="Y19" s="222" t="s">
        <v>144</v>
      </c>
      <c r="Z19" s="211"/>
      <c r="AA19" s="211"/>
      <c r="AB19" s="211"/>
      <c r="AC19" s="211"/>
      <c r="AD19" s="211"/>
      <c r="AE19" s="211"/>
      <c r="AF19" s="211"/>
      <c r="AG19" s="211" t="s">
        <v>145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 x14ac:dyDescent="0.2">
      <c r="A20" s="218"/>
      <c r="B20" s="219"/>
      <c r="C20" s="260" t="s">
        <v>269</v>
      </c>
      <c r="D20" s="251"/>
      <c r="E20" s="251"/>
      <c r="F20" s="251"/>
      <c r="G20" s="251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1"/>
      <c r="AA20" s="211"/>
      <c r="AB20" s="211"/>
      <c r="AC20" s="211"/>
      <c r="AD20" s="211"/>
      <c r="AE20" s="211"/>
      <c r="AF20" s="211"/>
      <c r="AG20" s="211" t="s">
        <v>177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2" x14ac:dyDescent="0.2">
      <c r="A21" s="218"/>
      <c r="B21" s="219"/>
      <c r="C21" s="259" t="s">
        <v>274</v>
      </c>
      <c r="D21" s="224"/>
      <c r="E21" s="225">
        <v>136.80000000000001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1"/>
      <c r="AA21" s="211"/>
      <c r="AB21" s="211"/>
      <c r="AC21" s="211"/>
      <c r="AD21" s="211"/>
      <c r="AE21" s="211"/>
      <c r="AF21" s="211"/>
      <c r="AG21" s="211" t="s">
        <v>183</v>
      </c>
      <c r="AH21" s="211">
        <v>0</v>
      </c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34">
        <v>6</v>
      </c>
      <c r="B22" s="235" t="s">
        <v>275</v>
      </c>
      <c r="C22" s="255" t="s">
        <v>276</v>
      </c>
      <c r="D22" s="236" t="s">
        <v>259</v>
      </c>
      <c r="E22" s="237">
        <v>11.5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7">
        <v>0</v>
      </c>
      <c r="O22" s="237">
        <f>ROUND(E22*N22,2)</f>
        <v>0</v>
      </c>
      <c r="P22" s="237">
        <v>0</v>
      </c>
      <c r="Q22" s="237">
        <f>ROUND(E22*P22,2)</f>
        <v>0</v>
      </c>
      <c r="R22" s="239" t="s">
        <v>260</v>
      </c>
      <c r="S22" s="239" t="s">
        <v>142</v>
      </c>
      <c r="T22" s="240" t="s">
        <v>142</v>
      </c>
      <c r="U22" s="222">
        <v>0.66800000000000004</v>
      </c>
      <c r="V22" s="222">
        <f>ROUND(E22*U22,2)</f>
        <v>7.68</v>
      </c>
      <c r="W22" s="222"/>
      <c r="X22" s="222" t="s">
        <v>143</v>
      </c>
      <c r="Y22" s="222" t="s">
        <v>144</v>
      </c>
      <c r="Z22" s="211"/>
      <c r="AA22" s="211"/>
      <c r="AB22" s="211"/>
      <c r="AC22" s="211"/>
      <c r="AD22" s="211"/>
      <c r="AE22" s="211"/>
      <c r="AF22" s="211"/>
      <c r="AG22" s="211" t="s">
        <v>145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2" x14ac:dyDescent="0.2">
      <c r="A23" s="218"/>
      <c r="B23" s="219"/>
      <c r="C23" s="260" t="s">
        <v>277</v>
      </c>
      <c r="D23" s="251"/>
      <c r="E23" s="251"/>
      <c r="F23" s="251"/>
      <c r="G23" s="251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1"/>
      <c r="AA23" s="211"/>
      <c r="AB23" s="211"/>
      <c r="AC23" s="211"/>
      <c r="AD23" s="211"/>
      <c r="AE23" s="211"/>
      <c r="AF23" s="211"/>
      <c r="AG23" s="211" t="s">
        <v>177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ht="22.5" outlineLevel="1" x14ac:dyDescent="0.2">
      <c r="A24" s="241">
        <v>7</v>
      </c>
      <c r="B24" s="242" t="s">
        <v>278</v>
      </c>
      <c r="C24" s="254" t="s">
        <v>279</v>
      </c>
      <c r="D24" s="243" t="s">
        <v>259</v>
      </c>
      <c r="E24" s="244">
        <v>11.52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6" t="s">
        <v>260</v>
      </c>
      <c r="S24" s="246" t="s">
        <v>142</v>
      </c>
      <c r="T24" s="247" t="s">
        <v>142</v>
      </c>
      <c r="U24" s="222">
        <v>0.65</v>
      </c>
      <c r="V24" s="222">
        <f>ROUND(E24*U24,2)</f>
        <v>7.49</v>
      </c>
      <c r="W24" s="222"/>
      <c r="X24" s="222" t="s">
        <v>143</v>
      </c>
      <c r="Y24" s="222" t="s">
        <v>144</v>
      </c>
      <c r="Z24" s="211"/>
      <c r="AA24" s="211"/>
      <c r="AB24" s="211"/>
      <c r="AC24" s="211"/>
      <c r="AD24" s="211"/>
      <c r="AE24" s="211"/>
      <c r="AF24" s="211"/>
      <c r="AG24" s="211" t="s">
        <v>145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ht="22.5" outlineLevel="1" x14ac:dyDescent="0.2">
      <c r="A25" s="234">
        <v>8</v>
      </c>
      <c r="B25" s="235" t="s">
        <v>280</v>
      </c>
      <c r="C25" s="255" t="s">
        <v>281</v>
      </c>
      <c r="D25" s="236" t="s">
        <v>259</v>
      </c>
      <c r="E25" s="237">
        <v>4.5999999999999996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7">
        <v>0</v>
      </c>
      <c r="O25" s="237">
        <f>ROUND(E25*N25,2)</f>
        <v>0</v>
      </c>
      <c r="P25" s="237">
        <v>0</v>
      </c>
      <c r="Q25" s="237">
        <f>ROUND(E25*P25,2)</f>
        <v>0</v>
      </c>
      <c r="R25" s="239" t="s">
        <v>260</v>
      </c>
      <c r="S25" s="239" t="s">
        <v>142</v>
      </c>
      <c r="T25" s="240" t="s">
        <v>142</v>
      </c>
      <c r="U25" s="222">
        <v>0.2</v>
      </c>
      <c r="V25" s="222">
        <f>ROUND(E25*U25,2)</f>
        <v>0.92</v>
      </c>
      <c r="W25" s="222"/>
      <c r="X25" s="222" t="s">
        <v>143</v>
      </c>
      <c r="Y25" s="222" t="s">
        <v>144</v>
      </c>
      <c r="Z25" s="211"/>
      <c r="AA25" s="211"/>
      <c r="AB25" s="211"/>
      <c r="AC25" s="211"/>
      <c r="AD25" s="211"/>
      <c r="AE25" s="211"/>
      <c r="AF25" s="211"/>
      <c r="AG25" s="211" t="s">
        <v>145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2" x14ac:dyDescent="0.2">
      <c r="A26" s="218"/>
      <c r="B26" s="219"/>
      <c r="C26" s="260" t="s">
        <v>282</v>
      </c>
      <c r="D26" s="251"/>
      <c r="E26" s="251"/>
      <c r="F26" s="251"/>
      <c r="G26" s="251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1"/>
      <c r="AA26" s="211"/>
      <c r="AB26" s="211"/>
      <c r="AC26" s="211"/>
      <c r="AD26" s="211"/>
      <c r="AE26" s="211"/>
      <c r="AF26" s="211"/>
      <c r="AG26" s="211" t="s">
        <v>177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2" x14ac:dyDescent="0.2">
      <c r="A27" s="218"/>
      <c r="B27" s="219"/>
      <c r="C27" s="261" t="s">
        <v>283</v>
      </c>
      <c r="D27" s="252"/>
      <c r="E27" s="252"/>
      <c r="F27" s="252"/>
      <c r="G27" s="252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1"/>
      <c r="AA27" s="211"/>
      <c r="AB27" s="211"/>
      <c r="AC27" s="211"/>
      <c r="AD27" s="211"/>
      <c r="AE27" s="211"/>
      <c r="AF27" s="211"/>
      <c r="AG27" s="211" t="s">
        <v>151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2" x14ac:dyDescent="0.2">
      <c r="A28" s="218"/>
      <c r="B28" s="219"/>
      <c r="C28" s="259" t="s">
        <v>284</v>
      </c>
      <c r="D28" s="224"/>
      <c r="E28" s="225">
        <v>4.5999999999999996</v>
      </c>
      <c r="F28" s="222"/>
      <c r="G28" s="222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1"/>
      <c r="AA28" s="211"/>
      <c r="AB28" s="211"/>
      <c r="AC28" s="211"/>
      <c r="AD28" s="211"/>
      <c r="AE28" s="211"/>
      <c r="AF28" s="211"/>
      <c r="AG28" s="211" t="s">
        <v>183</v>
      </c>
      <c r="AH28" s="211">
        <v>0</v>
      </c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ht="22.5" outlineLevel="1" x14ac:dyDescent="0.2">
      <c r="A29" s="234">
        <v>9</v>
      </c>
      <c r="B29" s="235" t="s">
        <v>285</v>
      </c>
      <c r="C29" s="255" t="s">
        <v>286</v>
      </c>
      <c r="D29" s="236" t="s">
        <v>259</v>
      </c>
      <c r="E29" s="237">
        <v>11.52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7">
        <v>1.7</v>
      </c>
      <c r="O29" s="237">
        <f>ROUND(E29*N29,2)</f>
        <v>19.579999999999998</v>
      </c>
      <c r="P29" s="237">
        <v>0</v>
      </c>
      <c r="Q29" s="237">
        <f>ROUND(E29*P29,2)</f>
        <v>0</v>
      </c>
      <c r="R29" s="239" t="s">
        <v>260</v>
      </c>
      <c r="S29" s="239" t="s">
        <v>142</v>
      </c>
      <c r="T29" s="240" t="s">
        <v>142</v>
      </c>
      <c r="U29" s="222">
        <v>1.59</v>
      </c>
      <c r="V29" s="222">
        <f>ROUND(E29*U29,2)</f>
        <v>18.32</v>
      </c>
      <c r="W29" s="222"/>
      <c r="X29" s="222" t="s">
        <v>143</v>
      </c>
      <c r="Y29" s="222" t="s">
        <v>144</v>
      </c>
      <c r="Z29" s="211"/>
      <c r="AA29" s="211"/>
      <c r="AB29" s="211"/>
      <c r="AC29" s="211"/>
      <c r="AD29" s="211"/>
      <c r="AE29" s="211"/>
      <c r="AF29" s="211"/>
      <c r="AG29" s="211" t="s">
        <v>145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ht="22.5" outlineLevel="2" x14ac:dyDescent="0.2">
      <c r="A30" s="218"/>
      <c r="B30" s="219"/>
      <c r="C30" s="260" t="s">
        <v>287</v>
      </c>
      <c r="D30" s="251"/>
      <c r="E30" s="251"/>
      <c r="F30" s="251"/>
      <c r="G30" s="251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1"/>
      <c r="AA30" s="211"/>
      <c r="AB30" s="211"/>
      <c r="AC30" s="211"/>
      <c r="AD30" s="211"/>
      <c r="AE30" s="211"/>
      <c r="AF30" s="211"/>
      <c r="AG30" s="211" t="s">
        <v>177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65" t="str">
        <f>C30</f>
        <v>sypaninou z vhodných hornin tř. 1 - 4 nebo materiálem připraveným podél výkopu ve vzdálenosti do 3 m od jeho kraje, pro jakoukoliv hloubku výkopu a jakoukoliv míru zhutnění,</v>
      </c>
      <c r="BB30" s="211"/>
      <c r="BC30" s="211"/>
      <c r="BD30" s="211"/>
      <c r="BE30" s="211"/>
      <c r="BF30" s="211"/>
      <c r="BG30" s="211"/>
      <c r="BH30" s="211"/>
    </row>
    <row r="31" spans="1:60" outlineLevel="2" x14ac:dyDescent="0.2">
      <c r="A31" s="218"/>
      <c r="B31" s="219"/>
      <c r="C31" s="259" t="s">
        <v>288</v>
      </c>
      <c r="D31" s="224"/>
      <c r="E31" s="225">
        <v>11.52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1"/>
      <c r="AA31" s="211"/>
      <c r="AB31" s="211"/>
      <c r="AC31" s="211"/>
      <c r="AD31" s="211"/>
      <c r="AE31" s="211"/>
      <c r="AF31" s="211"/>
      <c r="AG31" s="211" t="s">
        <v>183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x14ac:dyDescent="0.2">
      <c r="A32" s="227" t="s">
        <v>136</v>
      </c>
      <c r="B32" s="228" t="s">
        <v>62</v>
      </c>
      <c r="C32" s="253" t="s">
        <v>79</v>
      </c>
      <c r="D32" s="229"/>
      <c r="E32" s="230"/>
      <c r="F32" s="231"/>
      <c r="G32" s="231">
        <f>SUMIF(AG33:AG36,"&lt;&gt;NOR",G33:G36)</f>
        <v>0</v>
      </c>
      <c r="H32" s="231"/>
      <c r="I32" s="231">
        <f>SUM(I33:I36)</f>
        <v>0</v>
      </c>
      <c r="J32" s="231"/>
      <c r="K32" s="231">
        <f>SUM(K33:K36)</f>
        <v>0</v>
      </c>
      <c r="L32" s="231"/>
      <c r="M32" s="231">
        <f>SUM(M33:M36)</f>
        <v>0</v>
      </c>
      <c r="N32" s="230"/>
      <c r="O32" s="230">
        <f>SUM(O33:O36)</f>
        <v>8.57</v>
      </c>
      <c r="P32" s="230"/>
      <c r="Q32" s="230">
        <f>SUM(Q33:Q36)</f>
        <v>0</v>
      </c>
      <c r="R32" s="231"/>
      <c r="S32" s="231"/>
      <c r="T32" s="232"/>
      <c r="U32" s="226"/>
      <c r="V32" s="226">
        <f>SUM(V33:V36)</f>
        <v>2</v>
      </c>
      <c r="W32" s="226"/>
      <c r="X32" s="226"/>
      <c r="Y32" s="226"/>
      <c r="AG32" t="s">
        <v>137</v>
      </c>
    </row>
    <row r="33" spans="1:60" outlineLevel="1" x14ac:dyDescent="0.2">
      <c r="A33" s="234">
        <v>10</v>
      </c>
      <c r="B33" s="235" t="s">
        <v>289</v>
      </c>
      <c r="C33" s="255" t="s">
        <v>290</v>
      </c>
      <c r="D33" s="236" t="s">
        <v>259</v>
      </c>
      <c r="E33" s="237">
        <v>0.59399999999999997</v>
      </c>
      <c r="F33" s="238"/>
      <c r="G33" s="239">
        <f>ROUND(E33*F33,2)</f>
        <v>0</v>
      </c>
      <c r="H33" s="238"/>
      <c r="I33" s="239">
        <f>ROUND(E33*H33,2)</f>
        <v>0</v>
      </c>
      <c r="J33" s="238"/>
      <c r="K33" s="239">
        <f>ROUND(E33*J33,2)</f>
        <v>0</v>
      </c>
      <c r="L33" s="239">
        <v>21</v>
      </c>
      <c r="M33" s="239">
        <f>G33*(1+L33/100)</f>
        <v>0</v>
      </c>
      <c r="N33" s="237">
        <v>2.5249999999999999</v>
      </c>
      <c r="O33" s="237">
        <f>ROUND(E33*N33,2)</f>
        <v>1.5</v>
      </c>
      <c r="P33" s="237">
        <v>0</v>
      </c>
      <c r="Q33" s="237">
        <f>ROUND(E33*P33,2)</f>
        <v>0</v>
      </c>
      <c r="R33" s="239" t="s">
        <v>291</v>
      </c>
      <c r="S33" s="239" t="s">
        <v>142</v>
      </c>
      <c r="T33" s="240" t="s">
        <v>142</v>
      </c>
      <c r="U33" s="222">
        <v>0.58899999999999997</v>
      </c>
      <c r="V33" s="222">
        <f>ROUND(E33*U33,2)</f>
        <v>0.35</v>
      </c>
      <c r="W33" s="222"/>
      <c r="X33" s="222" t="s">
        <v>143</v>
      </c>
      <c r="Y33" s="222" t="s">
        <v>144</v>
      </c>
      <c r="Z33" s="211"/>
      <c r="AA33" s="211"/>
      <c r="AB33" s="211"/>
      <c r="AC33" s="211"/>
      <c r="AD33" s="211"/>
      <c r="AE33" s="211"/>
      <c r="AF33" s="211"/>
      <c r="AG33" s="211" t="s">
        <v>145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2" x14ac:dyDescent="0.2">
      <c r="A34" s="218"/>
      <c r="B34" s="219"/>
      <c r="C34" s="256" t="s">
        <v>292</v>
      </c>
      <c r="D34" s="248"/>
      <c r="E34" s="248"/>
      <c r="F34" s="248"/>
      <c r="G34" s="248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1"/>
      <c r="AA34" s="211"/>
      <c r="AB34" s="211"/>
      <c r="AC34" s="211"/>
      <c r="AD34" s="211"/>
      <c r="AE34" s="211"/>
      <c r="AF34" s="211"/>
      <c r="AG34" s="211" t="s">
        <v>151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2" x14ac:dyDescent="0.2">
      <c r="A35" s="218"/>
      <c r="B35" s="219"/>
      <c r="C35" s="259" t="s">
        <v>293</v>
      </c>
      <c r="D35" s="224"/>
      <c r="E35" s="225">
        <v>0.59399999999999997</v>
      </c>
      <c r="F35" s="222"/>
      <c r="G35" s="222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1"/>
      <c r="AA35" s="211"/>
      <c r="AB35" s="211"/>
      <c r="AC35" s="211"/>
      <c r="AD35" s="211"/>
      <c r="AE35" s="211"/>
      <c r="AF35" s="211"/>
      <c r="AG35" s="211" t="s">
        <v>183</v>
      </c>
      <c r="AH35" s="211">
        <v>0</v>
      </c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41">
        <v>11</v>
      </c>
      <c r="B36" s="242" t="s">
        <v>294</v>
      </c>
      <c r="C36" s="254" t="s">
        <v>295</v>
      </c>
      <c r="D36" s="243" t="s">
        <v>259</v>
      </c>
      <c r="E36" s="244">
        <v>2.8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2.5249999999999999</v>
      </c>
      <c r="O36" s="244">
        <f>ROUND(E36*N36,2)</f>
        <v>7.07</v>
      </c>
      <c r="P36" s="244">
        <v>0</v>
      </c>
      <c r="Q36" s="244">
        <f>ROUND(E36*P36,2)</f>
        <v>0</v>
      </c>
      <c r="R36" s="246"/>
      <c r="S36" s="246" t="s">
        <v>155</v>
      </c>
      <c r="T36" s="247" t="s">
        <v>142</v>
      </c>
      <c r="U36" s="222">
        <v>0.58899999999999997</v>
      </c>
      <c r="V36" s="222">
        <f>ROUND(E36*U36,2)</f>
        <v>1.65</v>
      </c>
      <c r="W36" s="222"/>
      <c r="X36" s="222" t="s">
        <v>143</v>
      </c>
      <c r="Y36" s="222" t="s">
        <v>144</v>
      </c>
      <c r="Z36" s="211"/>
      <c r="AA36" s="211"/>
      <c r="AB36" s="211"/>
      <c r="AC36" s="211"/>
      <c r="AD36" s="211"/>
      <c r="AE36" s="211"/>
      <c r="AF36" s="211"/>
      <c r="AG36" s="211" t="s">
        <v>145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x14ac:dyDescent="0.2">
      <c r="A37" s="227" t="s">
        <v>136</v>
      </c>
      <c r="B37" s="228" t="s">
        <v>81</v>
      </c>
      <c r="C37" s="253" t="s">
        <v>82</v>
      </c>
      <c r="D37" s="229"/>
      <c r="E37" s="230"/>
      <c r="F37" s="231"/>
      <c r="G37" s="231">
        <f>SUMIF(AG38:AG39,"&lt;&gt;NOR",G38:G39)</f>
        <v>0</v>
      </c>
      <c r="H37" s="231"/>
      <c r="I37" s="231">
        <f>SUM(I38:I39)</f>
        <v>0</v>
      </c>
      <c r="J37" s="231"/>
      <c r="K37" s="231">
        <f>SUM(K38:K39)</f>
        <v>0</v>
      </c>
      <c r="L37" s="231"/>
      <c r="M37" s="231">
        <f>SUM(M38:M39)</f>
        <v>0</v>
      </c>
      <c r="N37" s="230"/>
      <c r="O37" s="230">
        <f>SUM(O38:O39)</f>
        <v>0</v>
      </c>
      <c r="P37" s="230"/>
      <c r="Q37" s="230">
        <f>SUM(Q38:Q39)</f>
        <v>0</v>
      </c>
      <c r="R37" s="231"/>
      <c r="S37" s="231"/>
      <c r="T37" s="232"/>
      <c r="U37" s="226"/>
      <c r="V37" s="226">
        <f>SUM(V38:V39)</f>
        <v>0</v>
      </c>
      <c r="W37" s="226"/>
      <c r="X37" s="226"/>
      <c r="Y37" s="226"/>
      <c r="AG37" t="s">
        <v>137</v>
      </c>
    </row>
    <row r="38" spans="1:60" outlineLevel="1" x14ac:dyDescent="0.2">
      <c r="A38" s="234">
        <v>12</v>
      </c>
      <c r="B38" s="235" t="s">
        <v>296</v>
      </c>
      <c r="C38" s="255" t="s">
        <v>297</v>
      </c>
      <c r="D38" s="236" t="s">
        <v>298</v>
      </c>
      <c r="E38" s="237">
        <v>0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7">
        <v>2.5249999999999999</v>
      </c>
      <c r="O38" s="237">
        <f>ROUND(E38*N38,2)</f>
        <v>0</v>
      </c>
      <c r="P38" s="237">
        <v>0</v>
      </c>
      <c r="Q38" s="237">
        <f>ROUND(E38*P38,2)</f>
        <v>0</v>
      </c>
      <c r="R38" s="239"/>
      <c r="S38" s="239" t="s">
        <v>155</v>
      </c>
      <c r="T38" s="240" t="s">
        <v>181</v>
      </c>
      <c r="U38" s="222">
        <v>2.58</v>
      </c>
      <c r="V38" s="222">
        <f>ROUND(E38*U38,2)</f>
        <v>0</v>
      </c>
      <c r="W38" s="222"/>
      <c r="X38" s="222" t="s">
        <v>143</v>
      </c>
      <c r="Y38" s="222" t="s">
        <v>144</v>
      </c>
      <c r="Z38" s="211"/>
      <c r="AA38" s="211"/>
      <c r="AB38" s="211"/>
      <c r="AC38" s="211"/>
      <c r="AD38" s="211"/>
      <c r="AE38" s="211"/>
      <c r="AF38" s="211"/>
      <c r="AG38" s="211" t="s">
        <v>145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2" x14ac:dyDescent="0.2">
      <c r="A39" s="218"/>
      <c r="B39" s="219"/>
      <c r="C39" s="256" t="s">
        <v>299</v>
      </c>
      <c r="D39" s="248"/>
      <c r="E39" s="248"/>
      <c r="F39" s="248"/>
      <c r="G39" s="248"/>
      <c r="H39" s="222"/>
      <c r="I39" s="222"/>
      <c r="J39" s="222"/>
      <c r="K39" s="222"/>
      <c r="L39" s="222"/>
      <c r="M39" s="222"/>
      <c r="N39" s="221"/>
      <c r="O39" s="221"/>
      <c r="P39" s="221"/>
      <c r="Q39" s="221"/>
      <c r="R39" s="222"/>
      <c r="S39" s="222"/>
      <c r="T39" s="222"/>
      <c r="U39" s="222"/>
      <c r="V39" s="222"/>
      <c r="W39" s="222"/>
      <c r="X39" s="222"/>
      <c r="Y39" s="222"/>
      <c r="Z39" s="211"/>
      <c r="AA39" s="211"/>
      <c r="AB39" s="211"/>
      <c r="AC39" s="211"/>
      <c r="AD39" s="211"/>
      <c r="AE39" s="211"/>
      <c r="AF39" s="211"/>
      <c r="AG39" s="211" t="s">
        <v>151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x14ac:dyDescent="0.2">
      <c r="A40" s="227" t="s">
        <v>136</v>
      </c>
      <c r="B40" s="228" t="s">
        <v>83</v>
      </c>
      <c r="C40" s="253" t="s">
        <v>84</v>
      </c>
      <c r="D40" s="229"/>
      <c r="E40" s="230"/>
      <c r="F40" s="231"/>
      <c r="G40" s="231">
        <f>SUMIF(AG41:AG43,"&lt;&gt;NOR",G41:G43)</f>
        <v>0</v>
      </c>
      <c r="H40" s="231"/>
      <c r="I40" s="231">
        <f>SUM(I41:I43)</f>
        <v>0</v>
      </c>
      <c r="J40" s="231"/>
      <c r="K40" s="231">
        <f>SUM(K41:K43)</f>
        <v>0</v>
      </c>
      <c r="L40" s="231"/>
      <c r="M40" s="231">
        <f>SUM(M41:M43)</f>
        <v>0</v>
      </c>
      <c r="N40" s="230"/>
      <c r="O40" s="230">
        <f>SUM(O41:O43)</f>
        <v>0</v>
      </c>
      <c r="P40" s="230"/>
      <c r="Q40" s="230">
        <f>SUM(Q41:Q43)</f>
        <v>0</v>
      </c>
      <c r="R40" s="231"/>
      <c r="S40" s="231"/>
      <c r="T40" s="232"/>
      <c r="U40" s="226"/>
      <c r="V40" s="226">
        <f>SUM(V41:V43)</f>
        <v>3.41</v>
      </c>
      <c r="W40" s="226"/>
      <c r="X40" s="226"/>
      <c r="Y40" s="226"/>
      <c r="AG40" t="s">
        <v>137</v>
      </c>
    </row>
    <row r="41" spans="1:60" outlineLevel="1" x14ac:dyDescent="0.2">
      <c r="A41" s="234">
        <v>13</v>
      </c>
      <c r="B41" s="235" t="s">
        <v>300</v>
      </c>
      <c r="C41" s="255" t="s">
        <v>301</v>
      </c>
      <c r="D41" s="236" t="s">
        <v>148</v>
      </c>
      <c r="E41" s="237">
        <v>31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7">
        <v>1.0000000000000001E-5</v>
      </c>
      <c r="O41" s="237">
        <f>ROUND(E41*N41,2)</f>
        <v>0</v>
      </c>
      <c r="P41" s="237">
        <v>0</v>
      </c>
      <c r="Q41" s="237">
        <f>ROUND(E41*P41,2)</f>
        <v>0</v>
      </c>
      <c r="R41" s="239" t="s">
        <v>302</v>
      </c>
      <c r="S41" s="239" t="s">
        <v>142</v>
      </c>
      <c r="T41" s="240" t="s">
        <v>142</v>
      </c>
      <c r="U41" s="222">
        <v>0.11</v>
      </c>
      <c r="V41" s="222">
        <f>ROUND(E41*U41,2)</f>
        <v>3.41</v>
      </c>
      <c r="W41" s="222"/>
      <c r="X41" s="222" t="s">
        <v>143</v>
      </c>
      <c r="Y41" s="222" t="s">
        <v>144</v>
      </c>
      <c r="Z41" s="211"/>
      <c r="AA41" s="211"/>
      <c r="AB41" s="211"/>
      <c r="AC41" s="211"/>
      <c r="AD41" s="211"/>
      <c r="AE41" s="211"/>
      <c r="AF41" s="211"/>
      <c r="AG41" s="211" t="s">
        <v>145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2" x14ac:dyDescent="0.2">
      <c r="A42" s="218"/>
      <c r="B42" s="219"/>
      <c r="C42" s="260" t="s">
        <v>303</v>
      </c>
      <c r="D42" s="251"/>
      <c r="E42" s="251"/>
      <c r="F42" s="251"/>
      <c r="G42" s="251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1"/>
      <c r="AA42" s="211"/>
      <c r="AB42" s="211"/>
      <c r="AC42" s="211"/>
      <c r="AD42" s="211"/>
      <c r="AE42" s="211"/>
      <c r="AF42" s="211"/>
      <c r="AG42" s="211" t="s">
        <v>177</v>
      </c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2" x14ac:dyDescent="0.2">
      <c r="A43" s="218"/>
      <c r="B43" s="219"/>
      <c r="C43" s="259" t="s">
        <v>304</v>
      </c>
      <c r="D43" s="224"/>
      <c r="E43" s="225">
        <v>31</v>
      </c>
      <c r="F43" s="222"/>
      <c r="G43" s="222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1"/>
      <c r="AA43" s="211"/>
      <c r="AB43" s="211"/>
      <c r="AC43" s="211"/>
      <c r="AD43" s="211"/>
      <c r="AE43" s="211"/>
      <c r="AF43" s="211"/>
      <c r="AG43" s="211" t="s">
        <v>183</v>
      </c>
      <c r="AH43" s="211">
        <v>0</v>
      </c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x14ac:dyDescent="0.2">
      <c r="A44" s="227" t="s">
        <v>136</v>
      </c>
      <c r="B44" s="228" t="s">
        <v>85</v>
      </c>
      <c r="C44" s="253" t="s">
        <v>86</v>
      </c>
      <c r="D44" s="229"/>
      <c r="E44" s="230"/>
      <c r="F44" s="231"/>
      <c r="G44" s="231">
        <f>SUMIF(AG45:AG60,"&lt;&gt;NOR",G45:G60)</f>
        <v>0</v>
      </c>
      <c r="H44" s="231"/>
      <c r="I44" s="231">
        <f>SUM(I45:I60)</f>
        <v>0</v>
      </c>
      <c r="J44" s="231"/>
      <c r="K44" s="231">
        <f>SUM(K45:K60)</f>
        <v>0</v>
      </c>
      <c r="L44" s="231"/>
      <c r="M44" s="231">
        <f>SUM(M45:M60)</f>
        <v>0</v>
      </c>
      <c r="N44" s="230"/>
      <c r="O44" s="230">
        <f>SUM(O45:O60)</f>
        <v>0</v>
      </c>
      <c r="P44" s="230"/>
      <c r="Q44" s="230">
        <f>SUM(Q45:Q60)</f>
        <v>6.18</v>
      </c>
      <c r="R44" s="231"/>
      <c r="S44" s="231"/>
      <c r="T44" s="232"/>
      <c r="U44" s="226"/>
      <c r="V44" s="226">
        <f>SUM(V45:V60)</f>
        <v>60.09</v>
      </c>
      <c r="W44" s="226"/>
      <c r="X44" s="226"/>
      <c r="Y44" s="226"/>
      <c r="AG44" t="s">
        <v>137</v>
      </c>
    </row>
    <row r="45" spans="1:60" ht="22.5" outlineLevel="1" x14ac:dyDescent="0.2">
      <c r="A45" s="234">
        <v>14</v>
      </c>
      <c r="B45" s="235" t="s">
        <v>305</v>
      </c>
      <c r="C45" s="255" t="s">
        <v>306</v>
      </c>
      <c r="D45" s="236" t="s">
        <v>259</v>
      </c>
      <c r="E45" s="237">
        <v>2.79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7">
        <v>0</v>
      </c>
      <c r="O45" s="237">
        <f>ROUND(E45*N45,2)</f>
        <v>0</v>
      </c>
      <c r="P45" s="237">
        <v>2.2000000000000002</v>
      </c>
      <c r="Q45" s="237">
        <f>ROUND(E45*P45,2)</f>
        <v>6.14</v>
      </c>
      <c r="R45" s="239" t="s">
        <v>307</v>
      </c>
      <c r="S45" s="239" t="s">
        <v>142</v>
      </c>
      <c r="T45" s="240" t="s">
        <v>142</v>
      </c>
      <c r="U45" s="222">
        <v>9.07</v>
      </c>
      <c r="V45" s="222">
        <f>ROUND(E45*U45,2)</f>
        <v>25.31</v>
      </c>
      <c r="W45" s="222"/>
      <c r="X45" s="222" t="s">
        <v>143</v>
      </c>
      <c r="Y45" s="222" t="s">
        <v>144</v>
      </c>
      <c r="Z45" s="211"/>
      <c r="AA45" s="211"/>
      <c r="AB45" s="211"/>
      <c r="AC45" s="211"/>
      <c r="AD45" s="211"/>
      <c r="AE45" s="211"/>
      <c r="AF45" s="211"/>
      <c r="AG45" s="211" t="s">
        <v>145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2" x14ac:dyDescent="0.2">
      <c r="A46" s="218"/>
      <c r="B46" s="219"/>
      <c r="C46" s="259" t="s">
        <v>308</v>
      </c>
      <c r="D46" s="224"/>
      <c r="E46" s="225">
        <v>2.79</v>
      </c>
      <c r="F46" s="222"/>
      <c r="G46" s="222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1"/>
      <c r="AA46" s="211"/>
      <c r="AB46" s="211"/>
      <c r="AC46" s="211"/>
      <c r="AD46" s="211"/>
      <c r="AE46" s="211"/>
      <c r="AF46" s="211"/>
      <c r="AG46" s="211" t="s">
        <v>183</v>
      </c>
      <c r="AH46" s="211">
        <v>0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41">
        <v>15</v>
      </c>
      <c r="B47" s="242" t="s">
        <v>309</v>
      </c>
      <c r="C47" s="254" t="s">
        <v>310</v>
      </c>
      <c r="D47" s="243" t="s">
        <v>148</v>
      </c>
      <c r="E47" s="244">
        <v>3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1.42E-3</v>
      </c>
      <c r="O47" s="244">
        <f>ROUND(E47*N47,2)</f>
        <v>0</v>
      </c>
      <c r="P47" s="244">
        <v>1.413E-2</v>
      </c>
      <c r="Q47" s="244">
        <f>ROUND(E47*P47,2)</f>
        <v>0.04</v>
      </c>
      <c r="R47" s="246" t="s">
        <v>307</v>
      </c>
      <c r="S47" s="246" t="s">
        <v>142</v>
      </c>
      <c r="T47" s="247" t="s">
        <v>142</v>
      </c>
      <c r="U47" s="222">
        <v>2.95</v>
      </c>
      <c r="V47" s="222">
        <f>ROUND(E47*U47,2)</f>
        <v>8.85</v>
      </c>
      <c r="W47" s="222"/>
      <c r="X47" s="222" t="s">
        <v>143</v>
      </c>
      <c r="Y47" s="222" t="s">
        <v>144</v>
      </c>
      <c r="Z47" s="211"/>
      <c r="AA47" s="211"/>
      <c r="AB47" s="211"/>
      <c r="AC47" s="211"/>
      <c r="AD47" s="211"/>
      <c r="AE47" s="211"/>
      <c r="AF47" s="211"/>
      <c r="AG47" s="211" t="s">
        <v>145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41">
        <v>16</v>
      </c>
      <c r="B48" s="242" t="s">
        <v>311</v>
      </c>
      <c r="C48" s="254" t="s">
        <v>312</v>
      </c>
      <c r="D48" s="243" t="s">
        <v>148</v>
      </c>
      <c r="E48" s="244">
        <v>3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4">
        <v>1.34E-3</v>
      </c>
      <c r="O48" s="244">
        <f>ROUND(E48*N48,2)</f>
        <v>0</v>
      </c>
      <c r="P48" s="244">
        <v>0</v>
      </c>
      <c r="Q48" s="244">
        <f>ROUND(E48*P48,2)</f>
        <v>0</v>
      </c>
      <c r="R48" s="246" t="s">
        <v>307</v>
      </c>
      <c r="S48" s="246" t="s">
        <v>142</v>
      </c>
      <c r="T48" s="247" t="s">
        <v>142</v>
      </c>
      <c r="U48" s="222">
        <v>0.54500000000000004</v>
      </c>
      <c r="V48" s="222">
        <f>ROUND(E48*U48,2)</f>
        <v>1.64</v>
      </c>
      <c r="W48" s="222"/>
      <c r="X48" s="222" t="s">
        <v>143</v>
      </c>
      <c r="Y48" s="222" t="s">
        <v>144</v>
      </c>
      <c r="Z48" s="211"/>
      <c r="AA48" s="211"/>
      <c r="AB48" s="211"/>
      <c r="AC48" s="211"/>
      <c r="AD48" s="211"/>
      <c r="AE48" s="211"/>
      <c r="AF48" s="211"/>
      <c r="AG48" s="211" t="s">
        <v>145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ht="22.5" outlineLevel="1" x14ac:dyDescent="0.2">
      <c r="A49" s="241">
        <v>17</v>
      </c>
      <c r="B49" s="242" t="s">
        <v>313</v>
      </c>
      <c r="C49" s="254" t="s">
        <v>314</v>
      </c>
      <c r="D49" s="243" t="s">
        <v>148</v>
      </c>
      <c r="E49" s="244">
        <v>3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4">
        <v>0</v>
      </c>
      <c r="O49" s="244">
        <f>ROUND(E49*N49,2)</f>
        <v>0</v>
      </c>
      <c r="P49" s="244">
        <v>0</v>
      </c>
      <c r="Q49" s="244">
        <f>ROUND(E49*P49,2)</f>
        <v>0</v>
      </c>
      <c r="R49" s="246" t="s">
        <v>307</v>
      </c>
      <c r="S49" s="246" t="s">
        <v>142</v>
      </c>
      <c r="T49" s="247" t="s">
        <v>142</v>
      </c>
      <c r="U49" s="222">
        <v>0.67</v>
      </c>
      <c r="V49" s="222">
        <f>ROUND(E49*U49,2)</f>
        <v>2.0099999999999998</v>
      </c>
      <c r="W49" s="222"/>
      <c r="X49" s="222" t="s">
        <v>143</v>
      </c>
      <c r="Y49" s="222" t="s">
        <v>144</v>
      </c>
      <c r="Z49" s="211"/>
      <c r="AA49" s="211"/>
      <c r="AB49" s="211"/>
      <c r="AC49" s="211"/>
      <c r="AD49" s="211"/>
      <c r="AE49" s="211"/>
      <c r="AF49" s="211"/>
      <c r="AG49" s="211" t="s">
        <v>145</v>
      </c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34">
        <v>18</v>
      </c>
      <c r="B50" s="235" t="s">
        <v>315</v>
      </c>
      <c r="C50" s="255" t="s">
        <v>316</v>
      </c>
      <c r="D50" s="236" t="s">
        <v>317</v>
      </c>
      <c r="E50" s="237">
        <v>117.42740999999999</v>
      </c>
      <c r="F50" s="238"/>
      <c r="G50" s="239">
        <f>ROUND(E50*F50,2)</f>
        <v>0</v>
      </c>
      <c r="H50" s="238"/>
      <c r="I50" s="239">
        <f>ROUND(E50*H50,2)</f>
        <v>0</v>
      </c>
      <c r="J50" s="238"/>
      <c r="K50" s="239">
        <f>ROUND(E50*J50,2)</f>
        <v>0</v>
      </c>
      <c r="L50" s="239">
        <v>21</v>
      </c>
      <c r="M50" s="239">
        <f>G50*(1+L50/100)</f>
        <v>0</v>
      </c>
      <c r="N50" s="237">
        <v>0</v>
      </c>
      <c r="O50" s="237">
        <f>ROUND(E50*N50,2)</f>
        <v>0</v>
      </c>
      <c r="P50" s="237">
        <v>0</v>
      </c>
      <c r="Q50" s="237">
        <f>ROUND(E50*P50,2)</f>
        <v>0</v>
      </c>
      <c r="R50" s="239" t="s">
        <v>307</v>
      </c>
      <c r="S50" s="239" t="s">
        <v>142</v>
      </c>
      <c r="T50" s="240" t="s">
        <v>142</v>
      </c>
      <c r="U50" s="222">
        <v>0</v>
      </c>
      <c r="V50" s="222">
        <f>ROUND(E50*U50,2)</f>
        <v>0</v>
      </c>
      <c r="W50" s="222"/>
      <c r="X50" s="222" t="s">
        <v>143</v>
      </c>
      <c r="Y50" s="222" t="s">
        <v>144</v>
      </c>
      <c r="Z50" s="211"/>
      <c r="AA50" s="211"/>
      <c r="AB50" s="211"/>
      <c r="AC50" s="211"/>
      <c r="AD50" s="211"/>
      <c r="AE50" s="211"/>
      <c r="AF50" s="211"/>
      <c r="AG50" s="211" t="s">
        <v>145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2" x14ac:dyDescent="0.2">
      <c r="A51" s="218"/>
      <c r="B51" s="219"/>
      <c r="C51" s="259" t="s">
        <v>318</v>
      </c>
      <c r="D51" s="224"/>
      <c r="E51" s="225">
        <v>117.42740999999999</v>
      </c>
      <c r="F51" s="222"/>
      <c r="G51" s="222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1"/>
      <c r="AA51" s="211"/>
      <c r="AB51" s="211"/>
      <c r="AC51" s="211"/>
      <c r="AD51" s="211"/>
      <c r="AE51" s="211"/>
      <c r="AF51" s="211"/>
      <c r="AG51" s="211" t="s">
        <v>183</v>
      </c>
      <c r="AH51" s="211">
        <v>0</v>
      </c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 x14ac:dyDescent="0.2">
      <c r="A52" s="234">
        <v>19</v>
      </c>
      <c r="B52" s="235" t="s">
        <v>319</v>
      </c>
      <c r="C52" s="255" t="s">
        <v>320</v>
      </c>
      <c r="D52" s="236" t="s">
        <v>317</v>
      </c>
      <c r="E52" s="237">
        <v>6.1803900000000001</v>
      </c>
      <c r="F52" s="238"/>
      <c r="G52" s="239">
        <f>ROUND(E52*F52,2)</f>
        <v>0</v>
      </c>
      <c r="H52" s="238"/>
      <c r="I52" s="239">
        <f>ROUND(E52*H52,2)</f>
        <v>0</v>
      </c>
      <c r="J52" s="238"/>
      <c r="K52" s="239">
        <f>ROUND(E52*J52,2)</f>
        <v>0</v>
      </c>
      <c r="L52" s="239">
        <v>21</v>
      </c>
      <c r="M52" s="239">
        <f>G52*(1+L52/100)</f>
        <v>0</v>
      </c>
      <c r="N52" s="237">
        <v>0</v>
      </c>
      <c r="O52" s="237">
        <f>ROUND(E52*N52,2)</f>
        <v>0</v>
      </c>
      <c r="P52" s="237">
        <v>0</v>
      </c>
      <c r="Q52" s="237">
        <f>ROUND(E52*P52,2)</f>
        <v>0</v>
      </c>
      <c r="R52" s="239" t="s">
        <v>302</v>
      </c>
      <c r="S52" s="239" t="s">
        <v>142</v>
      </c>
      <c r="T52" s="240" t="s">
        <v>142</v>
      </c>
      <c r="U52" s="222">
        <v>9.9000000000000005E-2</v>
      </c>
      <c r="V52" s="222">
        <f>ROUND(E52*U52,2)</f>
        <v>0.61</v>
      </c>
      <c r="W52" s="222"/>
      <c r="X52" s="222" t="s">
        <v>321</v>
      </c>
      <c r="Y52" s="222" t="s">
        <v>144</v>
      </c>
      <c r="Z52" s="211"/>
      <c r="AA52" s="211"/>
      <c r="AB52" s="211"/>
      <c r="AC52" s="211"/>
      <c r="AD52" s="211"/>
      <c r="AE52" s="211"/>
      <c r="AF52" s="211"/>
      <c r="AG52" s="211" t="s">
        <v>322</v>
      </c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outlineLevel="2" x14ac:dyDescent="0.2">
      <c r="A53" s="218"/>
      <c r="B53" s="219"/>
      <c r="C53" s="260" t="s">
        <v>323</v>
      </c>
      <c r="D53" s="251"/>
      <c r="E53" s="251"/>
      <c r="F53" s="251"/>
      <c r="G53" s="251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1"/>
      <c r="AA53" s="211"/>
      <c r="AB53" s="211"/>
      <c r="AC53" s="211"/>
      <c r="AD53" s="211"/>
      <c r="AE53" s="211"/>
      <c r="AF53" s="211"/>
      <c r="AG53" s="211" t="s">
        <v>177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ht="22.5" outlineLevel="1" x14ac:dyDescent="0.2">
      <c r="A54" s="241">
        <v>20</v>
      </c>
      <c r="B54" s="242" t="s">
        <v>324</v>
      </c>
      <c r="C54" s="254" t="s">
        <v>325</v>
      </c>
      <c r="D54" s="243" t="s">
        <v>317</v>
      </c>
      <c r="E54" s="244">
        <v>6.1803900000000001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4">
        <v>0</v>
      </c>
      <c r="O54" s="244">
        <f>ROUND(E54*N54,2)</f>
        <v>0</v>
      </c>
      <c r="P54" s="244">
        <v>0</v>
      </c>
      <c r="Q54" s="244">
        <f>ROUND(E54*P54,2)</f>
        <v>0</v>
      </c>
      <c r="R54" s="246" t="s">
        <v>307</v>
      </c>
      <c r="S54" s="246" t="s">
        <v>142</v>
      </c>
      <c r="T54" s="247" t="s">
        <v>142</v>
      </c>
      <c r="U54" s="222">
        <v>2.0670000000000002</v>
      </c>
      <c r="V54" s="222">
        <f>ROUND(E54*U54,2)</f>
        <v>12.77</v>
      </c>
      <c r="W54" s="222"/>
      <c r="X54" s="222" t="s">
        <v>321</v>
      </c>
      <c r="Y54" s="222" t="s">
        <v>144</v>
      </c>
      <c r="Z54" s="211"/>
      <c r="AA54" s="211"/>
      <c r="AB54" s="211"/>
      <c r="AC54" s="211"/>
      <c r="AD54" s="211"/>
      <c r="AE54" s="211"/>
      <c r="AF54" s="211"/>
      <c r="AG54" s="211" t="s">
        <v>322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34">
        <v>21</v>
      </c>
      <c r="B55" s="235" t="s">
        <v>326</v>
      </c>
      <c r="C55" s="255" t="s">
        <v>327</v>
      </c>
      <c r="D55" s="236" t="s">
        <v>317</v>
      </c>
      <c r="E55" s="237">
        <v>6.1803900000000001</v>
      </c>
      <c r="F55" s="238"/>
      <c r="G55" s="239">
        <f>ROUND(E55*F55,2)</f>
        <v>0</v>
      </c>
      <c r="H55" s="238"/>
      <c r="I55" s="239">
        <f>ROUND(E55*H55,2)</f>
        <v>0</v>
      </c>
      <c r="J55" s="238"/>
      <c r="K55" s="239">
        <f>ROUND(E55*J55,2)</f>
        <v>0</v>
      </c>
      <c r="L55" s="239">
        <v>21</v>
      </c>
      <c r="M55" s="239">
        <f>G55*(1+L55/100)</f>
        <v>0</v>
      </c>
      <c r="N55" s="237">
        <v>0</v>
      </c>
      <c r="O55" s="237">
        <f>ROUND(E55*N55,2)</f>
        <v>0</v>
      </c>
      <c r="P55" s="237">
        <v>0</v>
      </c>
      <c r="Q55" s="237">
        <f>ROUND(E55*P55,2)</f>
        <v>0</v>
      </c>
      <c r="R55" s="239" t="s">
        <v>307</v>
      </c>
      <c r="S55" s="239" t="s">
        <v>142</v>
      </c>
      <c r="T55" s="240" t="s">
        <v>142</v>
      </c>
      <c r="U55" s="222">
        <v>0.49</v>
      </c>
      <c r="V55" s="222">
        <f>ROUND(E55*U55,2)</f>
        <v>3.03</v>
      </c>
      <c r="W55" s="222"/>
      <c r="X55" s="222" t="s">
        <v>321</v>
      </c>
      <c r="Y55" s="222" t="s">
        <v>144</v>
      </c>
      <c r="Z55" s="211"/>
      <c r="AA55" s="211"/>
      <c r="AB55" s="211"/>
      <c r="AC55" s="211"/>
      <c r="AD55" s="211"/>
      <c r="AE55" s="211"/>
      <c r="AF55" s="211"/>
      <c r="AG55" s="211" t="s">
        <v>322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2" x14ac:dyDescent="0.2">
      <c r="A56" s="218"/>
      <c r="B56" s="219"/>
      <c r="C56" s="256" t="s">
        <v>328</v>
      </c>
      <c r="D56" s="248"/>
      <c r="E56" s="248"/>
      <c r="F56" s="248"/>
      <c r="G56" s="248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1"/>
      <c r="AA56" s="211"/>
      <c r="AB56" s="211"/>
      <c r="AC56" s="211"/>
      <c r="AD56" s="211"/>
      <c r="AE56" s="211"/>
      <c r="AF56" s="211"/>
      <c r="AG56" s="211" t="s">
        <v>151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">
      <c r="A57" s="241">
        <v>22</v>
      </c>
      <c r="B57" s="242" t="s">
        <v>329</v>
      </c>
      <c r="C57" s="254" t="s">
        <v>330</v>
      </c>
      <c r="D57" s="243" t="s">
        <v>317</v>
      </c>
      <c r="E57" s="244">
        <v>6.1803900000000001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4">
        <v>0</v>
      </c>
      <c r="O57" s="244">
        <f>ROUND(E57*N57,2)</f>
        <v>0</v>
      </c>
      <c r="P57" s="244">
        <v>0</v>
      </c>
      <c r="Q57" s="244">
        <f>ROUND(E57*P57,2)</f>
        <v>0</v>
      </c>
      <c r="R57" s="246" t="s">
        <v>307</v>
      </c>
      <c r="S57" s="246" t="s">
        <v>142</v>
      </c>
      <c r="T57" s="247" t="s">
        <v>142</v>
      </c>
      <c r="U57" s="222">
        <v>0.94</v>
      </c>
      <c r="V57" s="222">
        <f>ROUND(E57*U57,2)</f>
        <v>5.81</v>
      </c>
      <c r="W57" s="222"/>
      <c r="X57" s="222" t="s">
        <v>321</v>
      </c>
      <c r="Y57" s="222" t="s">
        <v>144</v>
      </c>
      <c r="Z57" s="211"/>
      <c r="AA57" s="211"/>
      <c r="AB57" s="211"/>
      <c r="AC57" s="211"/>
      <c r="AD57" s="211"/>
      <c r="AE57" s="211"/>
      <c r="AF57" s="211"/>
      <c r="AG57" s="211" t="s">
        <v>322</v>
      </c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ht="22.5" outlineLevel="1" x14ac:dyDescent="0.2">
      <c r="A58" s="241">
        <v>23</v>
      </c>
      <c r="B58" s="242" t="s">
        <v>331</v>
      </c>
      <c r="C58" s="254" t="s">
        <v>332</v>
      </c>
      <c r="D58" s="243" t="s">
        <v>317</v>
      </c>
      <c r="E58" s="244">
        <v>6.1803900000000001</v>
      </c>
      <c r="F58" s="245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4">
        <v>0</v>
      </c>
      <c r="O58" s="244">
        <f>ROUND(E58*N58,2)</f>
        <v>0</v>
      </c>
      <c r="P58" s="244">
        <v>0</v>
      </c>
      <c r="Q58" s="244">
        <f>ROUND(E58*P58,2)</f>
        <v>0</v>
      </c>
      <c r="R58" s="246" t="s">
        <v>307</v>
      </c>
      <c r="S58" s="246" t="s">
        <v>333</v>
      </c>
      <c r="T58" s="247" t="s">
        <v>333</v>
      </c>
      <c r="U58" s="222">
        <v>0</v>
      </c>
      <c r="V58" s="222">
        <f>ROUND(E58*U58,2)</f>
        <v>0</v>
      </c>
      <c r="W58" s="222"/>
      <c r="X58" s="222" t="s">
        <v>321</v>
      </c>
      <c r="Y58" s="222" t="s">
        <v>144</v>
      </c>
      <c r="Z58" s="211"/>
      <c r="AA58" s="211"/>
      <c r="AB58" s="211"/>
      <c r="AC58" s="211"/>
      <c r="AD58" s="211"/>
      <c r="AE58" s="211"/>
      <c r="AF58" s="211"/>
      <c r="AG58" s="211" t="s">
        <v>322</v>
      </c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">
      <c r="A59" s="234">
        <v>24</v>
      </c>
      <c r="B59" s="235" t="s">
        <v>334</v>
      </c>
      <c r="C59" s="255" t="s">
        <v>335</v>
      </c>
      <c r="D59" s="236" t="s">
        <v>317</v>
      </c>
      <c r="E59" s="237">
        <v>6.1803900000000001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7">
        <v>0</v>
      </c>
      <c r="O59" s="237">
        <f>ROUND(E59*N59,2)</f>
        <v>0</v>
      </c>
      <c r="P59" s="237">
        <v>0</v>
      </c>
      <c r="Q59" s="237">
        <f>ROUND(E59*P59,2)</f>
        <v>0</v>
      </c>
      <c r="R59" s="239" t="s">
        <v>336</v>
      </c>
      <c r="S59" s="239" t="s">
        <v>142</v>
      </c>
      <c r="T59" s="240" t="s">
        <v>142</v>
      </c>
      <c r="U59" s="222">
        <v>0.01</v>
      </c>
      <c r="V59" s="222">
        <f>ROUND(E59*U59,2)</f>
        <v>0.06</v>
      </c>
      <c r="W59" s="222"/>
      <c r="X59" s="222" t="s">
        <v>321</v>
      </c>
      <c r="Y59" s="222" t="s">
        <v>144</v>
      </c>
      <c r="Z59" s="211"/>
      <c r="AA59" s="211"/>
      <c r="AB59" s="211"/>
      <c r="AC59" s="211"/>
      <c r="AD59" s="211"/>
      <c r="AE59" s="211"/>
      <c r="AF59" s="211"/>
      <c r="AG59" s="211" t="s">
        <v>322</v>
      </c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2" x14ac:dyDescent="0.2">
      <c r="A60" s="218"/>
      <c r="B60" s="219"/>
      <c r="C60" s="260" t="s">
        <v>337</v>
      </c>
      <c r="D60" s="251"/>
      <c r="E60" s="251"/>
      <c r="F60" s="251"/>
      <c r="G60" s="251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1"/>
      <c r="AA60" s="211"/>
      <c r="AB60" s="211"/>
      <c r="AC60" s="211"/>
      <c r="AD60" s="211"/>
      <c r="AE60" s="211"/>
      <c r="AF60" s="211"/>
      <c r="AG60" s="211" t="s">
        <v>177</v>
      </c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x14ac:dyDescent="0.2">
      <c r="A61" s="227" t="s">
        <v>136</v>
      </c>
      <c r="B61" s="228" t="s">
        <v>89</v>
      </c>
      <c r="C61" s="253" t="s">
        <v>90</v>
      </c>
      <c r="D61" s="229"/>
      <c r="E61" s="230"/>
      <c r="F61" s="231"/>
      <c r="G61" s="231">
        <f>SUMIF(AG62:AG96,"&lt;&gt;NOR",G62:G96)</f>
        <v>0</v>
      </c>
      <c r="H61" s="231"/>
      <c r="I61" s="231">
        <f>SUM(I62:I96)</f>
        <v>0</v>
      </c>
      <c r="J61" s="231"/>
      <c r="K61" s="231">
        <f>SUM(K62:K96)</f>
        <v>0</v>
      </c>
      <c r="L61" s="231"/>
      <c r="M61" s="231">
        <f>SUM(M62:M96)</f>
        <v>0</v>
      </c>
      <c r="N61" s="230"/>
      <c r="O61" s="230">
        <f>SUM(O62:O96)</f>
        <v>0.16</v>
      </c>
      <c r="P61" s="230"/>
      <c r="Q61" s="230">
        <f>SUM(Q62:Q96)</f>
        <v>0.27</v>
      </c>
      <c r="R61" s="231"/>
      <c r="S61" s="231"/>
      <c r="T61" s="232"/>
      <c r="U61" s="226"/>
      <c r="V61" s="226">
        <f>SUM(V62:V96)</f>
        <v>88.67</v>
      </c>
      <c r="W61" s="226"/>
      <c r="X61" s="226"/>
      <c r="Y61" s="226"/>
      <c r="AG61" t="s">
        <v>137</v>
      </c>
    </row>
    <row r="62" spans="1:60" outlineLevel="1" x14ac:dyDescent="0.2">
      <c r="A62" s="234">
        <v>25</v>
      </c>
      <c r="B62" s="235" t="s">
        <v>338</v>
      </c>
      <c r="C62" s="255" t="s">
        <v>339</v>
      </c>
      <c r="D62" s="236" t="s">
        <v>148</v>
      </c>
      <c r="E62" s="237">
        <v>40</v>
      </c>
      <c r="F62" s="238"/>
      <c r="G62" s="239">
        <f>ROUND(E62*F62,2)</f>
        <v>0</v>
      </c>
      <c r="H62" s="238"/>
      <c r="I62" s="239">
        <f>ROUND(E62*H62,2)</f>
        <v>0</v>
      </c>
      <c r="J62" s="238"/>
      <c r="K62" s="239">
        <f>ROUND(E62*J62,2)</f>
        <v>0</v>
      </c>
      <c r="L62" s="239">
        <v>21</v>
      </c>
      <c r="M62" s="239">
        <f>G62*(1+L62/100)</f>
        <v>0</v>
      </c>
      <c r="N62" s="237">
        <v>0</v>
      </c>
      <c r="O62" s="237">
        <f>ROUND(E62*N62,2)</f>
        <v>0</v>
      </c>
      <c r="P62" s="237">
        <v>2.0999999999999999E-3</v>
      </c>
      <c r="Q62" s="237">
        <f>ROUND(E62*P62,2)</f>
        <v>0.08</v>
      </c>
      <c r="R62" s="239" t="s">
        <v>149</v>
      </c>
      <c r="S62" s="239" t="s">
        <v>142</v>
      </c>
      <c r="T62" s="240" t="s">
        <v>181</v>
      </c>
      <c r="U62" s="222">
        <v>0.03</v>
      </c>
      <c r="V62" s="222">
        <f>ROUND(E62*U62,2)</f>
        <v>1.2</v>
      </c>
      <c r="W62" s="222"/>
      <c r="X62" s="222" t="s">
        <v>143</v>
      </c>
      <c r="Y62" s="222" t="s">
        <v>144</v>
      </c>
      <c r="Z62" s="211"/>
      <c r="AA62" s="211"/>
      <c r="AB62" s="211"/>
      <c r="AC62" s="211"/>
      <c r="AD62" s="211"/>
      <c r="AE62" s="211"/>
      <c r="AF62" s="211"/>
      <c r="AG62" s="211" t="s">
        <v>145</v>
      </c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2" x14ac:dyDescent="0.2">
      <c r="A63" s="218"/>
      <c r="B63" s="219"/>
      <c r="C63" s="260" t="s">
        <v>340</v>
      </c>
      <c r="D63" s="251"/>
      <c r="E63" s="251"/>
      <c r="F63" s="251"/>
      <c r="G63" s="251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1"/>
      <c r="AA63" s="211"/>
      <c r="AB63" s="211"/>
      <c r="AC63" s="211"/>
      <c r="AD63" s="211"/>
      <c r="AE63" s="211"/>
      <c r="AF63" s="211"/>
      <c r="AG63" s="211" t="s">
        <v>177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2" x14ac:dyDescent="0.2">
      <c r="A64" s="218"/>
      <c r="B64" s="219"/>
      <c r="C64" s="261" t="s">
        <v>341</v>
      </c>
      <c r="D64" s="252"/>
      <c r="E64" s="252"/>
      <c r="F64" s="252"/>
      <c r="G64" s="252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1"/>
      <c r="AA64" s="211"/>
      <c r="AB64" s="211"/>
      <c r="AC64" s="211"/>
      <c r="AD64" s="211"/>
      <c r="AE64" s="211"/>
      <c r="AF64" s="211"/>
      <c r="AG64" s="211" t="s">
        <v>151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">
      <c r="A65" s="234">
        <v>26</v>
      </c>
      <c r="B65" s="235" t="s">
        <v>342</v>
      </c>
      <c r="C65" s="255" t="s">
        <v>343</v>
      </c>
      <c r="D65" s="236" t="s">
        <v>148</v>
      </c>
      <c r="E65" s="237">
        <v>40</v>
      </c>
      <c r="F65" s="238"/>
      <c r="G65" s="239">
        <f>ROUND(E65*F65,2)</f>
        <v>0</v>
      </c>
      <c r="H65" s="238"/>
      <c r="I65" s="239">
        <f>ROUND(E65*H65,2)</f>
        <v>0</v>
      </c>
      <c r="J65" s="238"/>
      <c r="K65" s="239">
        <f>ROUND(E65*J65,2)</f>
        <v>0</v>
      </c>
      <c r="L65" s="239">
        <v>21</v>
      </c>
      <c r="M65" s="239">
        <f>G65*(1+L65/100)</f>
        <v>0</v>
      </c>
      <c r="N65" s="237">
        <v>0</v>
      </c>
      <c r="O65" s="237">
        <f>ROUND(E65*N65,2)</f>
        <v>0</v>
      </c>
      <c r="P65" s="237">
        <v>1.98E-3</v>
      </c>
      <c r="Q65" s="237">
        <f>ROUND(E65*P65,2)</f>
        <v>0.08</v>
      </c>
      <c r="R65" s="239" t="s">
        <v>149</v>
      </c>
      <c r="S65" s="239" t="s">
        <v>142</v>
      </c>
      <c r="T65" s="240" t="s">
        <v>181</v>
      </c>
      <c r="U65" s="222">
        <v>0.08</v>
      </c>
      <c r="V65" s="222">
        <f>ROUND(E65*U65,2)</f>
        <v>3.2</v>
      </c>
      <c r="W65" s="222"/>
      <c r="X65" s="222" t="s">
        <v>143</v>
      </c>
      <c r="Y65" s="222" t="s">
        <v>144</v>
      </c>
      <c r="Z65" s="211"/>
      <c r="AA65" s="211"/>
      <c r="AB65" s="211"/>
      <c r="AC65" s="211"/>
      <c r="AD65" s="211"/>
      <c r="AE65" s="211"/>
      <c r="AF65" s="211"/>
      <c r="AG65" s="211" t="s">
        <v>145</v>
      </c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2" x14ac:dyDescent="0.2">
      <c r="A66" s="218"/>
      <c r="B66" s="219"/>
      <c r="C66" s="260" t="s">
        <v>340</v>
      </c>
      <c r="D66" s="251"/>
      <c r="E66" s="251"/>
      <c r="F66" s="251"/>
      <c r="G66" s="251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1"/>
      <c r="AA66" s="211"/>
      <c r="AB66" s="211"/>
      <c r="AC66" s="211"/>
      <c r="AD66" s="211"/>
      <c r="AE66" s="211"/>
      <c r="AF66" s="211"/>
      <c r="AG66" s="211" t="s">
        <v>177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2" x14ac:dyDescent="0.2">
      <c r="A67" s="218"/>
      <c r="B67" s="219"/>
      <c r="C67" s="261" t="s">
        <v>341</v>
      </c>
      <c r="D67" s="252"/>
      <c r="E67" s="252"/>
      <c r="F67" s="252"/>
      <c r="G67" s="252"/>
      <c r="H67" s="222"/>
      <c r="I67" s="222"/>
      <c r="J67" s="222"/>
      <c r="K67" s="222"/>
      <c r="L67" s="222"/>
      <c r="M67" s="222"/>
      <c r="N67" s="221"/>
      <c r="O67" s="221"/>
      <c r="P67" s="221"/>
      <c r="Q67" s="221"/>
      <c r="R67" s="222"/>
      <c r="S67" s="222"/>
      <c r="T67" s="222"/>
      <c r="U67" s="222"/>
      <c r="V67" s="222"/>
      <c r="W67" s="222"/>
      <c r="X67" s="222"/>
      <c r="Y67" s="222"/>
      <c r="Z67" s="211"/>
      <c r="AA67" s="211"/>
      <c r="AB67" s="211"/>
      <c r="AC67" s="211"/>
      <c r="AD67" s="211"/>
      <c r="AE67" s="211"/>
      <c r="AF67" s="211"/>
      <c r="AG67" s="211" t="s">
        <v>151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 x14ac:dyDescent="0.2">
      <c r="A68" s="234">
        <v>27</v>
      </c>
      <c r="B68" s="235" t="s">
        <v>344</v>
      </c>
      <c r="C68" s="255" t="s">
        <v>345</v>
      </c>
      <c r="D68" s="236" t="s">
        <v>148</v>
      </c>
      <c r="E68" s="237">
        <v>40</v>
      </c>
      <c r="F68" s="238"/>
      <c r="G68" s="239">
        <f>ROUND(E68*F68,2)</f>
        <v>0</v>
      </c>
      <c r="H68" s="238"/>
      <c r="I68" s="239">
        <f>ROUND(E68*H68,2)</f>
        <v>0</v>
      </c>
      <c r="J68" s="238"/>
      <c r="K68" s="239">
        <f>ROUND(E68*J68,2)</f>
        <v>0</v>
      </c>
      <c r="L68" s="239">
        <v>21</v>
      </c>
      <c r="M68" s="239">
        <f>G68*(1+L68/100)</f>
        <v>0</v>
      </c>
      <c r="N68" s="237">
        <v>0</v>
      </c>
      <c r="O68" s="237">
        <f>ROUND(E68*N68,2)</f>
        <v>0</v>
      </c>
      <c r="P68" s="237">
        <v>2.63E-3</v>
      </c>
      <c r="Q68" s="237">
        <f>ROUND(E68*P68,2)</f>
        <v>0.11</v>
      </c>
      <c r="R68" s="239" t="s">
        <v>149</v>
      </c>
      <c r="S68" s="239" t="s">
        <v>142</v>
      </c>
      <c r="T68" s="240" t="s">
        <v>181</v>
      </c>
      <c r="U68" s="222">
        <v>0.11</v>
      </c>
      <c r="V68" s="222">
        <f>ROUND(E68*U68,2)</f>
        <v>4.4000000000000004</v>
      </c>
      <c r="W68" s="222"/>
      <c r="X68" s="222" t="s">
        <v>143</v>
      </c>
      <c r="Y68" s="222" t="s">
        <v>144</v>
      </c>
      <c r="Z68" s="211"/>
      <c r="AA68" s="211"/>
      <c r="AB68" s="211"/>
      <c r="AC68" s="211"/>
      <c r="AD68" s="211"/>
      <c r="AE68" s="211"/>
      <c r="AF68" s="211"/>
      <c r="AG68" s="211" t="s">
        <v>145</v>
      </c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2" x14ac:dyDescent="0.2">
      <c r="A69" s="218"/>
      <c r="B69" s="219"/>
      <c r="C69" s="260" t="s">
        <v>340</v>
      </c>
      <c r="D69" s="251"/>
      <c r="E69" s="251"/>
      <c r="F69" s="251"/>
      <c r="G69" s="251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1"/>
      <c r="AA69" s="211"/>
      <c r="AB69" s="211"/>
      <c r="AC69" s="211"/>
      <c r="AD69" s="211"/>
      <c r="AE69" s="211"/>
      <c r="AF69" s="211"/>
      <c r="AG69" s="211" t="s">
        <v>177</v>
      </c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2" x14ac:dyDescent="0.2">
      <c r="A70" s="218"/>
      <c r="B70" s="219"/>
      <c r="C70" s="261" t="s">
        <v>341</v>
      </c>
      <c r="D70" s="252"/>
      <c r="E70" s="252"/>
      <c r="F70" s="252"/>
      <c r="G70" s="252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1"/>
      <c r="AA70" s="211"/>
      <c r="AB70" s="211"/>
      <c r="AC70" s="211"/>
      <c r="AD70" s="211"/>
      <c r="AE70" s="211"/>
      <c r="AF70" s="211"/>
      <c r="AG70" s="211" t="s">
        <v>151</v>
      </c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34">
        <v>28</v>
      </c>
      <c r="B71" s="235" t="s">
        <v>346</v>
      </c>
      <c r="C71" s="255" t="s">
        <v>347</v>
      </c>
      <c r="D71" s="236" t="s">
        <v>148</v>
      </c>
      <c r="E71" s="237">
        <v>61</v>
      </c>
      <c r="F71" s="238"/>
      <c r="G71" s="239">
        <f>ROUND(E71*F71,2)</f>
        <v>0</v>
      </c>
      <c r="H71" s="238"/>
      <c r="I71" s="239">
        <f>ROUND(E71*H71,2)</f>
        <v>0</v>
      </c>
      <c r="J71" s="238"/>
      <c r="K71" s="239">
        <f>ROUND(E71*J71,2)</f>
        <v>0</v>
      </c>
      <c r="L71" s="239">
        <v>21</v>
      </c>
      <c r="M71" s="239">
        <f>G71*(1+L71/100)</f>
        <v>0</v>
      </c>
      <c r="N71" s="237">
        <v>7.1000000000000002E-4</v>
      </c>
      <c r="O71" s="237">
        <f>ROUND(E71*N71,2)</f>
        <v>0.04</v>
      </c>
      <c r="P71" s="237">
        <v>0</v>
      </c>
      <c r="Q71" s="237">
        <f>ROUND(E71*P71,2)</f>
        <v>0</v>
      </c>
      <c r="R71" s="239" t="s">
        <v>149</v>
      </c>
      <c r="S71" s="239" t="s">
        <v>142</v>
      </c>
      <c r="T71" s="240" t="s">
        <v>142</v>
      </c>
      <c r="U71" s="222">
        <v>0.45200000000000001</v>
      </c>
      <c r="V71" s="222">
        <f>ROUND(E71*U71,2)</f>
        <v>27.57</v>
      </c>
      <c r="W71" s="222"/>
      <c r="X71" s="222" t="s">
        <v>143</v>
      </c>
      <c r="Y71" s="222" t="s">
        <v>144</v>
      </c>
      <c r="Z71" s="211"/>
      <c r="AA71" s="211"/>
      <c r="AB71" s="211"/>
      <c r="AC71" s="211"/>
      <c r="AD71" s="211"/>
      <c r="AE71" s="211"/>
      <c r="AF71" s="211"/>
      <c r="AG71" s="211" t="s">
        <v>145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2" x14ac:dyDescent="0.2">
      <c r="A72" s="218"/>
      <c r="B72" s="219"/>
      <c r="C72" s="260" t="s">
        <v>348</v>
      </c>
      <c r="D72" s="251"/>
      <c r="E72" s="251"/>
      <c r="F72" s="251"/>
      <c r="G72" s="251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1"/>
      <c r="AA72" s="211"/>
      <c r="AB72" s="211"/>
      <c r="AC72" s="211"/>
      <c r="AD72" s="211"/>
      <c r="AE72" s="211"/>
      <c r="AF72" s="211"/>
      <c r="AG72" s="211" t="s">
        <v>177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ht="22.5" outlineLevel="1" x14ac:dyDescent="0.2">
      <c r="A73" s="234">
        <v>29</v>
      </c>
      <c r="B73" s="235" t="s">
        <v>349</v>
      </c>
      <c r="C73" s="255" t="s">
        <v>350</v>
      </c>
      <c r="D73" s="236" t="s">
        <v>148</v>
      </c>
      <c r="E73" s="237">
        <v>10</v>
      </c>
      <c r="F73" s="238"/>
      <c r="G73" s="239">
        <f>ROUND(E73*F73,2)</f>
        <v>0</v>
      </c>
      <c r="H73" s="238"/>
      <c r="I73" s="239">
        <f>ROUND(E73*H73,2)</f>
        <v>0</v>
      </c>
      <c r="J73" s="238"/>
      <c r="K73" s="239">
        <f>ROUND(E73*J73,2)</f>
        <v>0</v>
      </c>
      <c r="L73" s="239">
        <v>21</v>
      </c>
      <c r="M73" s="239">
        <f>G73*(1+L73/100)</f>
        <v>0</v>
      </c>
      <c r="N73" s="237">
        <v>1.49E-3</v>
      </c>
      <c r="O73" s="237">
        <f>ROUND(E73*N73,2)</f>
        <v>0.01</v>
      </c>
      <c r="P73" s="237">
        <v>0</v>
      </c>
      <c r="Q73" s="237">
        <f>ROUND(E73*P73,2)</f>
        <v>0</v>
      </c>
      <c r="R73" s="239" t="s">
        <v>149</v>
      </c>
      <c r="S73" s="239" t="s">
        <v>142</v>
      </c>
      <c r="T73" s="240" t="s">
        <v>142</v>
      </c>
      <c r="U73" s="222">
        <v>1.173</v>
      </c>
      <c r="V73" s="222">
        <f>ROUND(E73*U73,2)</f>
        <v>11.73</v>
      </c>
      <c r="W73" s="222"/>
      <c r="X73" s="222" t="s">
        <v>143</v>
      </c>
      <c r="Y73" s="222" t="s">
        <v>144</v>
      </c>
      <c r="Z73" s="211"/>
      <c r="AA73" s="211"/>
      <c r="AB73" s="211"/>
      <c r="AC73" s="211"/>
      <c r="AD73" s="211"/>
      <c r="AE73" s="211"/>
      <c r="AF73" s="211"/>
      <c r="AG73" s="211" t="s">
        <v>145</v>
      </c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2" x14ac:dyDescent="0.2">
      <c r="A74" s="218"/>
      <c r="B74" s="219"/>
      <c r="C74" s="260" t="s">
        <v>348</v>
      </c>
      <c r="D74" s="251"/>
      <c r="E74" s="251"/>
      <c r="F74" s="251"/>
      <c r="G74" s="251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1"/>
      <c r="AA74" s="211"/>
      <c r="AB74" s="211"/>
      <c r="AC74" s="211"/>
      <c r="AD74" s="211"/>
      <c r="AE74" s="211"/>
      <c r="AF74" s="211"/>
      <c r="AG74" s="211" t="s">
        <v>177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ht="33.75" outlineLevel="1" x14ac:dyDescent="0.2">
      <c r="A75" s="234">
        <v>30</v>
      </c>
      <c r="B75" s="235" t="s">
        <v>351</v>
      </c>
      <c r="C75" s="255" t="s">
        <v>352</v>
      </c>
      <c r="D75" s="236" t="s">
        <v>148</v>
      </c>
      <c r="E75" s="237">
        <v>31</v>
      </c>
      <c r="F75" s="238"/>
      <c r="G75" s="239">
        <f>ROUND(E75*F75,2)</f>
        <v>0</v>
      </c>
      <c r="H75" s="238"/>
      <c r="I75" s="239">
        <f>ROUND(E75*H75,2)</f>
        <v>0</v>
      </c>
      <c r="J75" s="238"/>
      <c r="K75" s="239">
        <f>ROUND(E75*J75,2)</f>
        <v>0</v>
      </c>
      <c r="L75" s="239">
        <v>21</v>
      </c>
      <c r="M75" s="239">
        <f>G75*(1+L75/100)</f>
        <v>0</v>
      </c>
      <c r="N75" s="237">
        <v>1.7700000000000001E-3</v>
      </c>
      <c r="O75" s="237">
        <f>ROUND(E75*N75,2)</f>
        <v>0.05</v>
      </c>
      <c r="P75" s="237">
        <v>0</v>
      </c>
      <c r="Q75" s="237">
        <f>ROUND(E75*P75,2)</f>
        <v>0</v>
      </c>
      <c r="R75" s="239" t="s">
        <v>149</v>
      </c>
      <c r="S75" s="239" t="s">
        <v>142</v>
      </c>
      <c r="T75" s="240" t="s">
        <v>142</v>
      </c>
      <c r="U75" s="222">
        <v>0.8</v>
      </c>
      <c r="V75" s="222">
        <f>ROUND(E75*U75,2)</f>
        <v>24.8</v>
      </c>
      <c r="W75" s="222"/>
      <c r="X75" s="222" t="s">
        <v>143</v>
      </c>
      <c r="Y75" s="222" t="s">
        <v>144</v>
      </c>
      <c r="Z75" s="211"/>
      <c r="AA75" s="211"/>
      <c r="AB75" s="211"/>
      <c r="AC75" s="211"/>
      <c r="AD75" s="211"/>
      <c r="AE75" s="211"/>
      <c r="AF75" s="211"/>
      <c r="AG75" s="211" t="s">
        <v>145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2" x14ac:dyDescent="0.2">
      <c r="A76" s="218"/>
      <c r="B76" s="219"/>
      <c r="C76" s="260" t="s">
        <v>348</v>
      </c>
      <c r="D76" s="251"/>
      <c r="E76" s="251"/>
      <c r="F76" s="251"/>
      <c r="G76" s="251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1"/>
      <c r="AA76" s="211"/>
      <c r="AB76" s="211"/>
      <c r="AC76" s="211"/>
      <c r="AD76" s="211"/>
      <c r="AE76" s="211"/>
      <c r="AF76" s="211"/>
      <c r="AG76" s="211" t="s">
        <v>177</v>
      </c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ht="33.75" outlineLevel="1" x14ac:dyDescent="0.2">
      <c r="A77" s="234">
        <v>31</v>
      </c>
      <c r="B77" s="235" t="s">
        <v>353</v>
      </c>
      <c r="C77" s="255" t="s">
        <v>354</v>
      </c>
      <c r="D77" s="236" t="s">
        <v>148</v>
      </c>
      <c r="E77" s="237">
        <v>13</v>
      </c>
      <c r="F77" s="238"/>
      <c r="G77" s="239">
        <f>ROUND(E77*F77,2)</f>
        <v>0</v>
      </c>
      <c r="H77" s="238"/>
      <c r="I77" s="239">
        <f>ROUND(E77*H77,2)</f>
        <v>0</v>
      </c>
      <c r="J77" s="238"/>
      <c r="K77" s="239">
        <f>ROUND(E77*J77,2)</f>
        <v>0</v>
      </c>
      <c r="L77" s="239">
        <v>21</v>
      </c>
      <c r="M77" s="239">
        <f>G77*(1+L77/100)</f>
        <v>0</v>
      </c>
      <c r="N77" s="237">
        <v>3.2000000000000002E-3</v>
      </c>
      <c r="O77" s="237">
        <f>ROUND(E77*N77,2)</f>
        <v>0.04</v>
      </c>
      <c r="P77" s="237">
        <v>0</v>
      </c>
      <c r="Q77" s="237">
        <f>ROUND(E77*P77,2)</f>
        <v>0</v>
      </c>
      <c r="R77" s="239" t="s">
        <v>149</v>
      </c>
      <c r="S77" s="239" t="s">
        <v>142</v>
      </c>
      <c r="T77" s="240" t="s">
        <v>142</v>
      </c>
      <c r="U77" s="222">
        <v>0.55000000000000004</v>
      </c>
      <c r="V77" s="222">
        <f>ROUND(E77*U77,2)</f>
        <v>7.15</v>
      </c>
      <c r="W77" s="222"/>
      <c r="X77" s="222" t="s">
        <v>143</v>
      </c>
      <c r="Y77" s="222" t="s">
        <v>144</v>
      </c>
      <c r="Z77" s="211"/>
      <c r="AA77" s="211"/>
      <c r="AB77" s="211"/>
      <c r="AC77" s="211"/>
      <c r="AD77" s="211"/>
      <c r="AE77" s="211"/>
      <c r="AF77" s="211"/>
      <c r="AG77" s="211" t="s">
        <v>145</v>
      </c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2" x14ac:dyDescent="0.2">
      <c r="A78" s="218"/>
      <c r="B78" s="219"/>
      <c r="C78" s="260" t="s">
        <v>348</v>
      </c>
      <c r="D78" s="251"/>
      <c r="E78" s="251"/>
      <c r="F78" s="251"/>
      <c r="G78" s="251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1"/>
      <c r="AA78" s="211"/>
      <c r="AB78" s="211"/>
      <c r="AC78" s="211"/>
      <c r="AD78" s="211"/>
      <c r="AE78" s="211"/>
      <c r="AF78" s="211"/>
      <c r="AG78" s="211" t="s">
        <v>177</v>
      </c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33.75" outlineLevel="1" x14ac:dyDescent="0.2">
      <c r="A79" s="241">
        <v>32</v>
      </c>
      <c r="B79" s="242" t="s">
        <v>355</v>
      </c>
      <c r="C79" s="254" t="s">
        <v>356</v>
      </c>
      <c r="D79" s="243" t="s">
        <v>160</v>
      </c>
      <c r="E79" s="244">
        <v>1</v>
      </c>
      <c r="F79" s="245"/>
      <c r="G79" s="246">
        <f>ROUND(E79*F79,2)</f>
        <v>0</v>
      </c>
      <c r="H79" s="245"/>
      <c r="I79" s="246">
        <f>ROUND(E79*H79,2)</f>
        <v>0</v>
      </c>
      <c r="J79" s="245"/>
      <c r="K79" s="246">
        <f>ROUND(E79*J79,2)</f>
        <v>0</v>
      </c>
      <c r="L79" s="246">
        <v>21</v>
      </c>
      <c r="M79" s="246">
        <f>G79*(1+L79/100)</f>
        <v>0</v>
      </c>
      <c r="N79" s="244">
        <v>7.5000000000000002E-4</v>
      </c>
      <c r="O79" s="244">
        <f>ROUND(E79*N79,2)</f>
        <v>0</v>
      </c>
      <c r="P79" s="244">
        <v>0</v>
      </c>
      <c r="Q79" s="244">
        <f>ROUND(E79*P79,2)</f>
        <v>0</v>
      </c>
      <c r="R79" s="246" t="s">
        <v>149</v>
      </c>
      <c r="S79" s="246" t="s">
        <v>142</v>
      </c>
      <c r="T79" s="247" t="s">
        <v>142</v>
      </c>
      <c r="U79" s="222">
        <v>0.2</v>
      </c>
      <c r="V79" s="222">
        <f>ROUND(E79*U79,2)</f>
        <v>0.2</v>
      </c>
      <c r="W79" s="222"/>
      <c r="X79" s="222" t="s">
        <v>143</v>
      </c>
      <c r="Y79" s="222" t="s">
        <v>144</v>
      </c>
      <c r="Z79" s="211"/>
      <c r="AA79" s="211"/>
      <c r="AB79" s="211"/>
      <c r="AC79" s="211"/>
      <c r="AD79" s="211"/>
      <c r="AE79" s="211"/>
      <c r="AF79" s="211"/>
      <c r="AG79" s="211" t="s">
        <v>145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">
      <c r="A80" s="241">
        <v>33</v>
      </c>
      <c r="B80" s="242" t="s">
        <v>357</v>
      </c>
      <c r="C80" s="254" t="s">
        <v>358</v>
      </c>
      <c r="D80" s="243" t="s">
        <v>148</v>
      </c>
      <c r="E80" s="244">
        <v>101</v>
      </c>
      <c r="F80" s="245"/>
      <c r="G80" s="246">
        <f>ROUND(E80*F80,2)</f>
        <v>0</v>
      </c>
      <c r="H80" s="245"/>
      <c r="I80" s="246">
        <f>ROUND(E80*H80,2)</f>
        <v>0</v>
      </c>
      <c r="J80" s="245"/>
      <c r="K80" s="246">
        <f>ROUND(E80*J80,2)</f>
        <v>0</v>
      </c>
      <c r="L80" s="246">
        <v>21</v>
      </c>
      <c r="M80" s="246">
        <f>G80*(1+L80/100)</f>
        <v>0</v>
      </c>
      <c r="N80" s="244">
        <v>0</v>
      </c>
      <c r="O80" s="244">
        <f>ROUND(E80*N80,2)</f>
        <v>0</v>
      </c>
      <c r="P80" s="244">
        <v>0</v>
      </c>
      <c r="Q80" s="244">
        <f>ROUND(E80*P80,2)</f>
        <v>0</v>
      </c>
      <c r="R80" s="246" t="s">
        <v>149</v>
      </c>
      <c r="S80" s="246" t="s">
        <v>142</v>
      </c>
      <c r="T80" s="247" t="s">
        <v>142</v>
      </c>
      <c r="U80" s="222">
        <v>4.8000000000000001E-2</v>
      </c>
      <c r="V80" s="222">
        <f>ROUND(E80*U80,2)</f>
        <v>4.8499999999999996</v>
      </c>
      <c r="W80" s="222"/>
      <c r="X80" s="222" t="s">
        <v>143</v>
      </c>
      <c r="Y80" s="222" t="s">
        <v>144</v>
      </c>
      <c r="Z80" s="211"/>
      <c r="AA80" s="211"/>
      <c r="AB80" s="211"/>
      <c r="AC80" s="211"/>
      <c r="AD80" s="211"/>
      <c r="AE80" s="211"/>
      <c r="AF80" s="211"/>
      <c r="AG80" s="211" t="s">
        <v>145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41">
        <v>34</v>
      </c>
      <c r="B81" s="242" t="s">
        <v>359</v>
      </c>
      <c r="C81" s="254" t="s">
        <v>360</v>
      </c>
      <c r="D81" s="243" t="s">
        <v>148</v>
      </c>
      <c r="E81" s="244">
        <v>13</v>
      </c>
      <c r="F81" s="245"/>
      <c r="G81" s="246">
        <f>ROUND(E81*F81,2)</f>
        <v>0</v>
      </c>
      <c r="H81" s="245"/>
      <c r="I81" s="246">
        <f>ROUND(E81*H81,2)</f>
        <v>0</v>
      </c>
      <c r="J81" s="245"/>
      <c r="K81" s="246">
        <f>ROUND(E81*J81,2)</f>
        <v>0</v>
      </c>
      <c r="L81" s="246">
        <v>21</v>
      </c>
      <c r="M81" s="246">
        <f>G81*(1+L81/100)</f>
        <v>0</v>
      </c>
      <c r="N81" s="244">
        <v>0</v>
      </c>
      <c r="O81" s="244">
        <f>ROUND(E81*N81,2)</f>
        <v>0</v>
      </c>
      <c r="P81" s="244">
        <v>0</v>
      </c>
      <c r="Q81" s="244">
        <f>ROUND(E81*P81,2)</f>
        <v>0</v>
      </c>
      <c r="R81" s="246" t="s">
        <v>149</v>
      </c>
      <c r="S81" s="246" t="s">
        <v>142</v>
      </c>
      <c r="T81" s="247" t="s">
        <v>142</v>
      </c>
      <c r="U81" s="222">
        <v>5.8999999999999997E-2</v>
      </c>
      <c r="V81" s="222">
        <f>ROUND(E81*U81,2)</f>
        <v>0.77</v>
      </c>
      <c r="W81" s="222"/>
      <c r="X81" s="222" t="s">
        <v>143</v>
      </c>
      <c r="Y81" s="222" t="s">
        <v>144</v>
      </c>
      <c r="Z81" s="211"/>
      <c r="AA81" s="211"/>
      <c r="AB81" s="211"/>
      <c r="AC81" s="211"/>
      <c r="AD81" s="211"/>
      <c r="AE81" s="211"/>
      <c r="AF81" s="211"/>
      <c r="AG81" s="211" t="s">
        <v>145</v>
      </c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41">
        <v>35</v>
      </c>
      <c r="B82" s="242" t="s">
        <v>361</v>
      </c>
      <c r="C82" s="254" t="s">
        <v>362</v>
      </c>
      <c r="D82" s="243" t="s">
        <v>148</v>
      </c>
      <c r="E82" s="244">
        <v>4</v>
      </c>
      <c r="F82" s="245"/>
      <c r="G82" s="246">
        <f>ROUND(E82*F82,2)</f>
        <v>0</v>
      </c>
      <c r="H82" s="245"/>
      <c r="I82" s="246">
        <f>ROUND(E82*H82,2)</f>
        <v>0</v>
      </c>
      <c r="J82" s="245"/>
      <c r="K82" s="246">
        <f>ROUND(E82*J82,2)</f>
        <v>0</v>
      </c>
      <c r="L82" s="246">
        <v>21</v>
      </c>
      <c r="M82" s="246">
        <f>G82*(1+L82/100)</f>
        <v>0</v>
      </c>
      <c r="N82" s="244">
        <v>0</v>
      </c>
      <c r="O82" s="244">
        <f>ROUND(E82*N82,2)</f>
        <v>0</v>
      </c>
      <c r="P82" s="244">
        <v>0</v>
      </c>
      <c r="Q82" s="244">
        <f>ROUND(E82*P82,2)</f>
        <v>0</v>
      </c>
      <c r="R82" s="246" t="s">
        <v>149</v>
      </c>
      <c r="S82" s="246" t="s">
        <v>142</v>
      </c>
      <c r="T82" s="247" t="s">
        <v>142</v>
      </c>
      <c r="U82" s="222">
        <v>7.9000000000000001E-2</v>
      </c>
      <c r="V82" s="222">
        <f>ROUND(E82*U82,2)</f>
        <v>0.32</v>
      </c>
      <c r="W82" s="222"/>
      <c r="X82" s="222" t="s">
        <v>143</v>
      </c>
      <c r="Y82" s="222" t="s">
        <v>144</v>
      </c>
      <c r="Z82" s="211"/>
      <c r="AA82" s="211"/>
      <c r="AB82" s="211"/>
      <c r="AC82" s="211"/>
      <c r="AD82" s="211"/>
      <c r="AE82" s="211"/>
      <c r="AF82" s="211"/>
      <c r="AG82" s="211" t="s">
        <v>145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41">
        <v>36</v>
      </c>
      <c r="B83" s="242" t="s">
        <v>363</v>
      </c>
      <c r="C83" s="254" t="s">
        <v>364</v>
      </c>
      <c r="D83" s="243" t="s">
        <v>148</v>
      </c>
      <c r="E83" s="244">
        <v>4</v>
      </c>
      <c r="F83" s="245"/>
      <c r="G83" s="246">
        <f>ROUND(E83*F83,2)</f>
        <v>0</v>
      </c>
      <c r="H83" s="245"/>
      <c r="I83" s="246">
        <f>ROUND(E83*H83,2)</f>
        <v>0</v>
      </c>
      <c r="J83" s="245"/>
      <c r="K83" s="246">
        <f>ROUND(E83*J83,2)</f>
        <v>0</v>
      </c>
      <c r="L83" s="246">
        <v>21</v>
      </c>
      <c r="M83" s="246">
        <f>G83*(1+L83/100)</f>
        <v>0</v>
      </c>
      <c r="N83" s="244">
        <v>5.5900000000000004E-3</v>
      </c>
      <c r="O83" s="244">
        <f>ROUND(E83*N83,2)</f>
        <v>0.02</v>
      </c>
      <c r="P83" s="244">
        <v>0</v>
      </c>
      <c r="Q83" s="244">
        <f>ROUND(E83*P83,2)</f>
        <v>0</v>
      </c>
      <c r="R83" s="246"/>
      <c r="S83" s="246" t="s">
        <v>155</v>
      </c>
      <c r="T83" s="247" t="s">
        <v>181</v>
      </c>
      <c r="U83" s="222">
        <v>0.62</v>
      </c>
      <c r="V83" s="222">
        <f>ROUND(E83*U83,2)</f>
        <v>2.48</v>
      </c>
      <c r="W83" s="222"/>
      <c r="X83" s="222" t="s">
        <v>143</v>
      </c>
      <c r="Y83" s="222" t="s">
        <v>144</v>
      </c>
      <c r="Z83" s="211"/>
      <c r="AA83" s="211"/>
      <c r="AB83" s="211"/>
      <c r="AC83" s="211"/>
      <c r="AD83" s="211"/>
      <c r="AE83" s="211"/>
      <c r="AF83" s="211"/>
      <c r="AG83" s="211" t="s">
        <v>145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">
      <c r="A84" s="241">
        <v>37</v>
      </c>
      <c r="B84" s="242" t="s">
        <v>365</v>
      </c>
      <c r="C84" s="254" t="s">
        <v>366</v>
      </c>
      <c r="D84" s="243" t="s">
        <v>367</v>
      </c>
      <c r="E84" s="244">
        <v>6</v>
      </c>
      <c r="F84" s="245"/>
      <c r="G84" s="246">
        <f>ROUND(E84*F84,2)</f>
        <v>0</v>
      </c>
      <c r="H84" s="245"/>
      <c r="I84" s="246">
        <f>ROUND(E84*H84,2)</f>
        <v>0</v>
      </c>
      <c r="J84" s="245"/>
      <c r="K84" s="246">
        <f>ROUND(E84*J84,2)</f>
        <v>0</v>
      </c>
      <c r="L84" s="246">
        <v>21</v>
      </c>
      <c r="M84" s="246">
        <f>G84*(1+L84/100)</f>
        <v>0</v>
      </c>
      <c r="N84" s="244">
        <v>0</v>
      </c>
      <c r="O84" s="244">
        <f>ROUND(E84*N84,2)</f>
        <v>0</v>
      </c>
      <c r="P84" s="244">
        <v>0</v>
      </c>
      <c r="Q84" s="244">
        <f>ROUND(E84*P84,2)</f>
        <v>0</v>
      </c>
      <c r="R84" s="246"/>
      <c r="S84" s="246" t="s">
        <v>155</v>
      </c>
      <c r="T84" s="247" t="s">
        <v>181</v>
      </c>
      <c r="U84" s="222">
        <v>0</v>
      </c>
      <c r="V84" s="222">
        <f>ROUND(E84*U84,2)</f>
        <v>0</v>
      </c>
      <c r="W84" s="222"/>
      <c r="X84" s="222" t="s">
        <v>143</v>
      </c>
      <c r="Y84" s="222" t="s">
        <v>144</v>
      </c>
      <c r="Z84" s="211"/>
      <c r="AA84" s="211"/>
      <c r="AB84" s="211"/>
      <c r="AC84" s="211"/>
      <c r="AD84" s="211"/>
      <c r="AE84" s="211"/>
      <c r="AF84" s="211"/>
      <c r="AG84" s="211" t="s">
        <v>145</v>
      </c>
      <c r="AH84" s="211"/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outlineLevel="1" x14ac:dyDescent="0.2">
      <c r="A85" s="241">
        <v>38</v>
      </c>
      <c r="B85" s="242" t="s">
        <v>368</v>
      </c>
      <c r="C85" s="254" t="s">
        <v>369</v>
      </c>
      <c r="D85" s="243" t="s">
        <v>367</v>
      </c>
      <c r="E85" s="244">
        <v>5</v>
      </c>
      <c r="F85" s="245"/>
      <c r="G85" s="246">
        <f>ROUND(E85*F85,2)</f>
        <v>0</v>
      </c>
      <c r="H85" s="245"/>
      <c r="I85" s="246">
        <f>ROUND(E85*H85,2)</f>
        <v>0</v>
      </c>
      <c r="J85" s="245"/>
      <c r="K85" s="246">
        <f>ROUND(E85*J85,2)</f>
        <v>0</v>
      </c>
      <c r="L85" s="246">
        <v>21</v>
      </c>
      <c r="M85" s="246">
        <f>G85*(1+L85/100)</f>
        <v>0</v>
      </c>
      <c r="N85" s="244">
        <v>0</v>
      </c>
      <c r="O85" s="244">
        <f>ROUND(E85*N85,2)</f>
        <v>0</v>
      </c>
      <c r="P85" s="244">
        <v>0</v>
      </c>
      <c r="Q85" s="244">
        <f>ROUND(E85*P85,2)</f>
        <v>0</v>
      </c>
      <c r="R85" s="246"/>
      <c r="S85" s="246" t="s">
        <v>155</v>
      </c>
      <c r="T85" s="247" t="s">
        <v>181</v>
      </c>
      <c r="U85" s="222">
        <v>0</v>
      </c>
      <c r="V85" s="222">
        <f>ROUND(E85*U85,2)</f>
        <v>0</v>
      </c>
      <c r="W85" s="222"/>
      <c r="X85" s="222" t="s">
        <v>143</v>
      </c>
      <c r="Y85" s="222" t="s">
        <v>144</v>
      </c>
      <c r="Z85" s="211"/>
      <c r="AA85" s="211"/>
      <c r="AB85" s="211"/>
      <c r="AC85" s="211"/>
      <c r="AD85" s="211"/>
      <c r="AE85" s="211"/>
      <c r="AF85" s="211"/>
      <c r="AG85" s="211" t="s">
        <v>145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outlineLevel="1" x14ac:dyDescent="0.2">
      <c r="A86" s="241">
        <v>39</v>
      </c>
      <c r="B86" s="242" t="s">
        <v>370</v>
      </c>
      <c r="C86" s="254" t="s">
        <v>371</v>
      </c>
      <c r="D86" s="243" t="s">
        <v>367</v>
      </c>
      <c r="E86" s="244">
        <v>6</v>
      </c>
      <c r="F86" s="245"/>
      <c r="G86" s="246">
        <f>ROUND(E86*F86,2)</f>
        <v>0</v>
      </c>
      <c r="H86" s="245"/>
      <c r="I86" s="246">
        <f>ROUND(E86*H86,2)</f>
        <v>0</v>
      </c>
      <c r="J86" s="245"/>
      <c r="K86" s="246">
        <f>ROUND(E86*J86,2)</f>
        <v>0</v>
      </c>
      <c r="L86" s="246">
        <v>21</v>
      </c>
      <c r="M86" s="246">
        <f>G86*(1+L86/100)</f>
        <v>0</v>
      </c>
      <c r="N86" s="244">
        <v>0</v>
      </c>
      <c r="O86" s="244">
        <f>ROUND(E86*N86,2)</f>
        <v>0</v>
      </c>
      <c r="P86" s="244">
        <v>0</v>
      </c>
      <c r="Q86" s="244">
        <f>ROUND(E86*P86,2)</f>
        <v>0</v>
      </c>
      <c r="R86" s="246"/>
      <c r="S86" s="246" t="s">
        <v>155</v>
      </c>
      <c r="T86" s="247" t="s">
        <v>181</v>
      </c>
      <c r="U86" s="222">
        <v>0</v>
      </c>
      <c r="V86" s="222">
        <f>ROUND(E86*U86,2)</f>
        <v>0</v>
      </c>
      <c r="W86" s="222"/>
      <c r="X86" s="222" t="s">
        <v>143</v>
      </c>
      <c r="Y86" s="222" t="s">
        <v>144</v>
      </c>
      <c r="Z86" s="211"/>
      <c r="AA86" s="211"/>
      <c r="AB86" s="211"/>
      <c r="AC86" s="211"/>
      <c r="AD86" s="211"/>
      <c r="AE86" s="211"/>
      <c r="AF86" s="211"/>
      <c r="AG86" s="211" t="s">
        <v>145</v>
      </c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outlineLevel="1" x14ac:dyDescent="0.2">
      <c r="A87" s="241">
        <v>40</v>
      </c>
      <c r="B87" s="242" t="s">
        <v>372</v>
      </c>
      <c r="C87" s="254" t="s">
        <v>373</v>
      </c>
      <c r="D87" s="243" t="s">
        <v>367</v>
      </c>
      <c r="E87" s="244">
        <v>8</v>
      </c>
      <c r="F87" s="245"/>
      <c r="G87" s="246">
        <f>ROUND(E87*F87,2)</f>
        <v>0</v>
      </c>
      <c r="H87" s="245"/>
      <c r="I87" s="246">
        <f>ROUND(E87*H87,2)</f>
        <v>0</v>
      </c>
      <c r="J87" s="245"/>
      <c r="K87" s="246">
        <f>ROUND(E87*J87,2)</f>
        <v>0</v>
      </c>
      <c r="L87" s="246">
        <v>21</v>
      </c>
      <c r="M87" s="246">
        <f>G87*(1+L87/100)</f>
        <v>0</v>
      </c>
      <c r="N87" s="244">
        <v>0</v>
      </c>
      <c r="O87" s="244">
        <f>ROUND(E87*N87,2)</f>
        <v>0</v>
      </c>
      <c r="P87" s="244">
        <v>0</v>
      </c>
      <c r="Q87" s="244">
        <f>ROUND(E87*P87,2)</f>
        <v>0</v>
      </c>
      <c r="R87" s="246"/>
      <c r="S87" s="246" t="s">
        <v>155</v>
      </c>
      <c r="T87" s="247" t="s">
        <v>181</v>
      </c>
      <c r="U87" s="222">
        <v>0</v>
      </c>
      <c r="V87" s="222">
        <f>ROUND(E87*U87,2)</f>
        <v>0</v>
      </c>
      <c r="W87" s="222"/>
      <c r="X87" s="222" t="s">
        <v>143</v>
      </c>
      <c r="Y87" s="222" t="s">
        <v>144</v>
      </c>
      <c r="Z87" s="211"/>
      <c r="AA87" s="211"/>
      <c r="AB87" s="211"/>
      <c r="AC87" s="211"/>
      <c r="AD87" s="211"/>
      <c r="AE87" s="211"/>
      <c r="AF87" s="211"/>
      <c r="AG87" s="211" t="s">
        <v>145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outlineLevel="1" x14ac:dyDescent="0.2">
      <c r="A88" s="241">
        <v>41</v>
      </c>
      <c r="B88" s="242" t="s">
        <v>374</v>
      </c>
      <c r="C88" s="254" t="s">
        <v>375</v>
      </c>
      <c r="D88" s="243" t="s">
        <v>298</v>
      </c>
      <c r="E88" s="244">
        <v>6</v>
      </c>
      <c r="F88" s="245"/>
      <c r="G88" s="246">
        <f>ROUND(E88*F88,2)</f>
        <v>0</v>
      </c>
      <c r="H88" s="245"/>
      <c r="I88" s="246">
        <f>ROUND(E88*H88,2)</f>
        <v>0</v>
      </c>
      <c r="J88" s="245"/>
      <c r="K88" s="246">
        <f>ROUND(E88*J88,2)</f>
        <v>0</v>
      </c>
      <c r="L88" s="246">
        <v>21</v>
      </c>
      <c r="M88" s="246">
        <f>G88*(1+L88/100)</f>
        <v>0</v>
      </c>
      <c r="N88" s="244">
        <v>0</v>
      </c>
      <c r="O88" s="244">
        <f>ROUND(E88*N88,2)</f>
        <v>0</v>
      </c>
      <c r="P88" s="244">
        <v>0</v>
      </c>
      <c r="Q88" s="244">
        <f>ROUND(E88*P88,2)</f>
        <v>0</v>
      </c>
      <c r="R88" s="246"/>
      <c r="S88" s="246" t="s">
        <v>155</v>
      </c>
      <c r="T88" s="247" t="s">
        <v>181</v>
      </c>
      <c r="U88" s="222">
        <v>0</v>
      </c>
      <c r="V88" s="222">
        <f>ROUND(E88*U88,2)</f>
        <v>0</v>
      </c>
      <c r="W88" s="222"/>
      <c r="X88" s="222" t="s">
        <v>143</v>
      </c>
      <c r="Y88" s="222" t="s">
        <v>144</v>
      </c>
      <c r="Z88" s="211"/>
      <c r="AA88" s="211"/>
      <c r="AB88" s="211"/>
      <c r="AC88" s="211"/>
      <c r="AD88" s="211"/>
      <c r="AE88" s="211"/>
      <c r="AF88" s="211"/>
      <c r="AG88" s="211" t="s">
        <v>145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41">
        <v>42</v>
      </c>
      <c r="B89" s="242" t="s">
        <v>376</v>
      </c>
      <c r="C89" s="254" t="s">
        <v>377</v>
      </c>
      <c r="D89" s="243" t="s">
        <v>367</v>
      </c>
      <c r="E89" s="244">
        <v>1</v>
      </c>
      <c r="F89" s="245"/>
      <c r="G89" s="246">
        <f>ROUND(E89*F89,2)</f>
        <v>0</v>
      </c>
      <c r="H89" s="245"/>
      <c r="I89" s="246">
        <f>ROUND(E89*H89,2)</f>
        <v>0</v>
      </c>
      <c r="J89" s="245"/>
      <c r="K89" s="246">
        <f>ROUND(E89*J89,2)</f>
        <v>0</v>
      </c>
      <c r="L89" s="246">
        <v>21</v>
      </c>
      <c r="M89" s="246">
        <f>G89*(1+L89/100)</f>
        <v>0</v>
      </c>
      <c r="N89" s="244">
        <v>0</v>
      </c>
      <c r="O89" s="244">
        <f>ROUND(E89*N89,2)</f>
        <v>0</v>
      </c>
      <c r="P89" s="244">
        <v>0</v>
      </c>
      <c r="Q89" s="244">
        <f>ROUND(E89*P89,2)</f>
        <v>0</v>
      </c>
      <c r="R89" s="246"/>
      <c r="S89" s="246" t="s">
        <v>155</v>
      </c>
      <c r="T89" s="247" t="s">
        <v>181</v>
      </c>
      <c r="U89" s="222">
        <v>0</v>
      </c>
      <c r="V89" s="222">
        <f>ROUND(E89*U89,2)</f>
        <v>0</v>
      </c>
      <c r="W89" s="222"/>
      <c r="X89" s="222" t="s">
        <v>143</v>
      </c>
      <c r="Y89" s="222" t="s">
        <v>144</v>
      </c>
      <c r="Z89" s="211"/>
      <c r="AA89" s="211"/>
      <c r="AB89" s="211"/>
      <c r="AC89" s="211"/>
      <c r="AD89" s="211"/>
      <c r="AE89" s="211"/>
      <c r="AF89" s="211"/>
      <c r="AG89" s="211" t="s">
        <v>145</v>
      </c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41">
        <v>43</v>
      </c>
      <c r="B90" s="242" t="s">
        <v>378</v>
      </c>
      <c r="C90" s="254" t="s">
        <v>379</v>
      </c>
      <c r="D90" s="243" t="s">
        <v>367</v>
      </c>
      <c r="E90" s="244">
        <v>1</v>
      </c>
      <c r="F90" s="245"/>
      <c r="G90" s="246">
        <f>ROUND(E90*F90,2)</f>
        <v>0</v>
      </c>
      <c r="H90" s="245"/>
      <c r="I90" s="246">
        <f>ROUND(E90*H90,2)</f>
        <v>0</v>
      </c>
      <c r="J90" s="245"/>
      <c r="K90" s="246">
        <f>ROUND(E90*J90,2)</f>
        <v>0</v>
      </c>
      <c r="L90" s="246">
        <v>21</v>
      </c>
      <c r="M90" s="246">
        <f>G90*(1+L90/100)</f>
        <v>0</v>
      </c>
      <c r="N90" s="244">
        <v>0</v>
      </c>
      <c r="O90" s="244">
        <f>ROUND(E90*N90,2)</f>
        <v>0</v>
      </c>
      <c r="P90" s="244">
        <v>0</v>
      </c>
      <c r="Q90" s="244">
        <f>ROUND(E90*P90,2)</f>
        <v>0</v>
      </c>
      <c r="R90" s="246"/>
      <c r="S90" s="246" t="s">
        <v>155</v>
      </c>
      <c r="T90" s="247" t="s">
        <v>181</v>
      </c>
      <c r="U90" s="222">
        <v>0</v>
      </c>
      <c r="V90" s="222">
        <f>ROUND(E90*U90,2)</f>
        <v>0</v>
      </c>
      <c r="W90" s="222"/>
      <c r="X90" s="222" t="s">
        <v>143</v>
      </c>
      <c r="Y90" s="222" t="s">
        <v>144</v>
      </c>
      <c r="Z90" s="211"/>
      <c r="AA90" s="211"/>
      <c r="AB90" s="211"/>
      <c r="AC90" s="211"/>
      <c r="AD90" s="211"/>
      <c r="AE90" s="211"/>
      <c r="AF90" s="211"/>
      <c r="AG90" s="211" t="s">
        <v>145</v>
      </c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">
      <c r="A91" s="241">
        <v>44</v>
      </c>
      <c r="B91" s="242" t="s">
        <v>380</v>
      </c>
      <c r="C91" s="254" t="s">
        <v>381</v>
      </c>
      <c r="D91" s="243" t="s">
        <v>367</v>
      </c>
      <c r="E91" s="244">
        <v>1</v>
      </c>
      <c r="F91" s="245"/>
      <c r="G91" s="246">
        <f>ROUND(E91*F91,2)</f>
        <v>0</v>
      </c>
      <c r="H91" s="245"/>
      <c r="I91" s="246">
        <f>ROUND(E91*H91,2)</f>
        <v>0</v>
      </c>
      <c r="J91" s="245"/>
      <c r="K91" s="246">
        <f>ROUND(E91*J91,2)</f>
        <v>0</v>
      </c>
      <c r="L91" s="246">
        <v>21</v>
      </c>
      <c r="M91" s="246">
        <f>G91*(1+L91/100)</f>
        <v>0</v>
      </c>
      <c r="N91" s="244">
        <v>0</v>
      </c>
      <c r="O91" s="244">
        <f>ROUND(E91*N91,2)</f>
        <v>0</v>
      </c>
      <c r="P91" s="244">
        <v>0</v>
      </c>
      <c r="Q91" s="244">
        <f>ROUND(E91*P91,2)</f>
        <v>0</v>
      </c>
      <c r="R91" s="246"/>
      <c r="S91" s="246" t="s">
        <v>155</v>
      </c>
      <c r="T91" s="247" t="s">
        <v>181</v>
      </c>
      <c r="U91" s="222">
        <v>0</v>
      </c>
      <c r="V91" s="222">
        <f>ROUND(E91*U91,2)</f>
        <v>0</v>
      </c>
      <c r="W91" s="222"/>
      <c r="X91" s="222" t="s">
        <v>143</v>
      </c>
      <c r="Y91" s="222" t="s">
        <v>144</v>
      </c>
      <c r="Z91" s="211"/>
      <c r="AA91" s="211"/>
      <c r="AB91" s="211"/>
      <c r="AC91" s="211"/>
      <c r="AD91" s="211"/>
      <c r="AE91" s="211"/>
      <c r="AF91" s="211"/>
      <c r="AG91" s="211" t="s">
        <v>145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outlineLevel="1" x14ac:dyDescent="0.2">
      <c r="A92" s="241">
        <v>45</v>
      </c>
      <c r="B92" s="242" t="s">
        <v>382</v>
      </c>
      <c r="C92" s="254" t="s">
        <v>383</v>
      </c>
      <c r="D92" s="243" t="s">
        <v>154</v>
      </c>
      <c r="E92" s="244">
        <v>1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4">
        <v>0</v>
      </c>
      <c r="O92" s="244">
        <f>ROUND(E92*N92,2)</f>
        <v>0</v>
      </c>
      <c r="P92" s="244">
        <v>0</v>
      </c>
      <c r="Q92" s="244">
        <f>ROUND(E92*P92,2)</f>
        <v>0</v>
      </c>
      <c r="R92" s="246"/>
      <c r="S92" s="246" t="s">
        <v>155</v>
      </c>
      <c r="T92" s="247" t="s">
        <v>181</v>
      </c>
      <c r="U92" s="222">
        <v>0</v>
      </c>
      <c r="V92" s="222">
        <f>ROUND(E92*U92,2)</f>
        <v>0</v>
      </c>
      <c r="W92" s="222"/>
      <c r="X92" s="222" t="s">
        <v>143</v>
      </c>
      <c r="Y92" s="222" t="s">
        <v>144</v>
      </c>
      <c r="Z92" s="211"/>
      <c r="AA92" s="211"/>
      <c r="AB92" s="211"/>
      <c r="AC92" s="211"/>
      <c r="AD92" s="211"/>
      <c r="AE92" s="211"/>
      <c r="AF92" s="211"/>
      <c r="AG92" s="211" t="s">
        <v>145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22.5" outlineLevel="1" x14ac:dyDescent="0.2">
      <c r="A93" s="234">
        <v>46</v>
      </c>
      <c r="B93" s="235" t="s">
        <v>384</v>
      </c>
      <c r="C93" s="255" t="s">
        <v>385</v>
      </c>
      <c r="D93" s="236" t="s">
        <v>367</v>
      </c>
      <c r="E93" s="237">
        <v>1</v>
      </c>
      <c r="F93" s="238"/>
      <c r="G93" s="239">
        <f>ROUND(E93*F93,2)</f>
        <v>0</v>
      </c>
      <c r="H93" s="238"/>
      <c r="I93" s="239">
        <f>ROUND(E93*H93,2)</f>
        <v>0</v>
      </c>
      <c r="J93" s="238"/>
      <c r="K93" s="239">
        <f>ROUND(E93*J93,2)</f>
        <v>0</v>
      </c>
      <c r="L93" s="239">
        <v>21</v>
      </c>
      <c r="M93" s="239">
        <f>G93*(1+L93/100)</f>
        <v>0</v>
      </c>
      <c r="N93" s="237">
        <v>0</v>
      </c>
      <c r="O93" s="237">
        <f>ROUND(E93*N93,2)</f>
        <v>0</v>
      </c>
      <c r="P93" s="237">
        <v>0</v>
      </c>
      <c r="Q93" s="237">
        <f>ROUND(E93*P93,2)</f>
        <v>0</v>
      </c>
      <c r="R93" s="239"/>
      <c r="S93" s="239" t="s">
        <v>155</v>
      </c>
      <c r="T93" s="240" t="s">
        <v>181</v>
      </c>
      <c r="U93" s="222">
        <v>0</v>
      </c>
      <c r="V93" s="222">
        <f>ROUND(E93*U93,2)</f>
        <v>0</v>
      </c>
      <c r="W93" s="222"/>
      <c r="X93" s="222" t="s">
        <v>143</v>
      </c>
      <c r="Y93" s="222" t="s">
        <v>144</v>
      </c>
      <c r="Z93" s="211"/>
      <c r="AA93" s="211"/>
      <c r="AB93" s="211"/>
      <c r="AC93" s="211"/>
      <c r="AD93" s="211"/>
      <c r="AE93" s="211"/>
      <c r="AF93" s="211"/>
      <c r="AG93" s="211" t="s">
        <v>145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2" x14ac:dyDescent="0.2">
      <c r="A94" s="218"/>
      <c r="B94" s="219"/>
      <c r="C94" s="256" t="s">
        <v>386</v>
      </c>
      <c r="D94" s="248"/>
      <c r="E94" s="248"/>
      <c r="F94" s="248"/>
      <c r="G94" s="248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1"/>
      <c r="AA94" s="211"/>
      <c r="AB94" s="211"/>
      <c r="AC94" s="211"/>
      <c r="AD94" s="211"/>
      <c r="AE94" s="211"/>
      <c r="AF94" s="211"/>
      <c r="AG94" s="211" t="s">
        <v>151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41">
        <v>47</v>
      </c>
      <c r="B95" s="242" t="s">
        <v>387</v>
      </c>
      <c r="C95" s="254" t="s">
        <v>388</v>
      </c>
      <c r="D95" s="243" t="s">
        <v>367</v>
      </c>
      <c r="E95" s="244">
        <v>1</v>
      </c>
      <c r="F95" s="245"/>
      <c r="G95" s="246">
        <f>ROUND(E95*F95,2)</f>
        <v>0</v>
      </c>
      <c r="H95" s="245"/>
      <c r="I95" s="246">
        <f>ROUND(E95*H95,2)</f>
        <v>0</v>
      </c>
      <c r="J95" s="245"/>
      <c r="K95" s="246">
        <f>ROUND(E95*J95,2)</f>
        <v>0</v>
      </c>
      <c r="L95" s="246">
        <v>21</v>
      </c>
      <c r="M95" s="246">
        <f>G95*(1+L95/100)</f>
        <v>0</v>
      </c>
      <c r="N95" s="244">
        <v>0</v>
      </c>
      <c r="O95" s="244">
        <f>ROUND(E95*N95,2)</f>
        <v>0</v>
      </c>
      <c r="P95" s="244">
        <v>0</v>
      </c>
      <c r="Q95" s="244">
        <f>ROUND(E95*P95,2)</f>
        <v>0</v>
      </c>
      <c r="R95" s="246"/>
      <c r="S95" s="246" t="s">
        <v>155</v>
      </c>
      <c r="T95" s="247" t="s">
        <v>181</v>
      </c>
      <c r="U95" s="222">
        <v>0</v>
      </c>
      <c r="V95" s="222">
        <f>ROUND(E95*U95,2)</f>
        <v>0</v>
      </c>
      <c r="W95" s="222"/>
      <c r="X95" s="222" t="s">
        <v>143</v>
      </c>
      <c r="Y95" s="222" t="s">
        <v>144</v>
      </c>
      <c r="Z95" s="211"/>
      <c r="AA95" s="211"/>
      <c r="AB95" s="211"/>
      <c r="AC95" s="211"/>
      <c r="AD95" s="211"/>
      <c r="AE95" s="211"/>
      <c r="AF95" s="211"/>
      <c r="AG95" s="211" t="s">
        <v>145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41">
        <v>48</v>
      </c>
      <c r="B96" s="242" t="s">
        <v>389</v>
      </c>
      <c r="C96" s="254" t="s">
        <v>390</v>
      </c>
      <c r="D96" s="243" t="s">
        <v>367</v>
      </c>
      <c r="E96" s="244">
        <v>7</v>
      </c>
      <c r="F96" s="245"/>
      <c r="G96" s="246">
        <f>ROUND(E96*F96,2)</f>
        <v>0</v>
      </c>
      <c r="H96" s="245"/>
      <c r="I96" s="246">
        <f>ROUND(E96*H96,2)</f>
        <v>0</v>
      </c>
      <c r="J96" s="245"/>
      <c r="K96" s="246">
        <f>ROUND(E96*J96,2)</f>
        <v>0</v>
      </c>
      <c r="L96" s="246">
        <v>21</v>
      </c>
      <c r="M96" s="246">
        <f>G96*(1+L96/100)</f>
        <v>0</v>
      </c>
      <c r="N96" s="244">
        <v>0</v>
      </c>
      <c r="O96" s="244">
        <f>ROUND(E96*N96,2)</f>
        <v>0</v>
      </c>
      <c r="P96" s="244">
        <v>0</v>
      </c>
      <c r="Q96" s="244">
        <f>ROUND(E96*P96,2)</f>
        <v>0</v>
      </c>
      <c r="R96" s="246"/>
      <c r="S96" s="246" t="s">
        <v>155</v>
      </c>
      <c r="T96" s="247" t="s">
        <v>181</v>
      </c>
      <c r="U96" s="222">
        <v>0</v>
      </c>
      <c r="V96" s="222">
        <f>ROUND(E96*U96,2)</f>
        <v>0</v>
      </c>
      <c r="W96" s="222"/>
      <c r="X96" s="222" t="s">
        <v>143</v>
      </c>
      <c r="Y96" s="222" t="s">
        <v>144</v>
      </c>
      <c r="Z96" s="211"/>
      <c r="AA96" s="211"/>
      <c r="AB96" s="211"/>
      <c r="AC96" s="211"/>
      <c r="AD96" s="211"/>
      <c r="AE96" s="211"/>
      <c r="AF96" s="211"/>
      <c r="AG96" s="211" t="s">
        <v>145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27" t="s">
        <v>136</v>
      </c>
      <c r="B97" s="228" t="s">
        <v>104</v>
      </c>
      <c r="C97" s="253" t="s">
        <v>105</v>
      </c>
      <c r="D97" s="229"/>
      <c r="E97" s="230"/>
      <c r="F97" s="231"/>
      <c r="G97" s="231">
        <f>SUMIF(AG98:AG99,"&lt;&gt;NOR",G98:G99)</f>
        <v>0</v>
      </c>
      <c r="H97" s="231"/>
      <c r="I97" s="231">
        <f>SUM(I98:I99)</f>
        <v>0</v>
      </c>
      <c r="J97" s="231"/>
      <c r="K97" s="231">
        <f>SUM(K98:K99)</f>
        <v>0</v>
      </c>
      <c r="L97" s="231"/>
      <c r="M97" s="231">
        <f>SUM(M98:M99)</f>
        <v>0</v>
      </c>
      <c r="N97" s="230"/>
      <c r="O97" s="230">
        <f>SUM(O98:O99)</f>
        <v>0</v>
      </c>
      <c r="P97" s="230"/>
      <c r="Q97" s="230">
        <f>SUM(Q98:Q99)</f>
        <v>0</v>
      </c>
      <c r="R97" s="231"/>
      <c r="S97" s="231"/>
      <c r="T97" s="232"/>
      <c r="U97" s="226"/>
      <c r="V97" s="226">
        <f>SUM(V98:V99)</f>
        <v>0</v>
      </c>
      <c r="W97" s="226"/>
      <c r="X97" s="226"/>
      <c r="Y97" s="226"/>
      <c r="AG97" t="s">
        <v>137</v>
      </c>
    </row>
    <row r="98" spans="1:60" outlineLevel="1" x14ac:dyDescent="0.2">
      <c r="A98" s="234">
        <v>49</v>
      </c>
      <c r="B98" s="235" t="s">
        <v>391</v>
      </c>
      <c r="C98" s="255" t="s">
        <v>392</v>
      </c>
      <c r="D98" s="236" t="s">
        <v>317</v>
      </c>
      <c r="E98" s="237">
        <v>0.26840000000000003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7">
        <v>0</v>
      </c>
      <c r="O98" s="237">
        <f>ROUND(E98*N98,2)</f>
        <v>0</v>
      </c>
      <c r="P98" s="237">
        <v>0</v>
      </c>
      <c r="Q98" s="237">
        <f>ROUND(E98*P98,2)</f>
        <v>0</v>
      </c>
      <c r="R98" s="239" t="s">
        <v>307</v>
      </c>
      <c r="S98" s="239" t="s">
        <v>142</v>
      </c>
      <c r="T98" s="240" t="s">
        <v>142</v>
      </c>
      <c r="U98" s="222">
        <v>0</v>
      </c>
      <c r="V98" s="222">
        <f>ROUND(E98*U98,2)</f>
        <v>0</v>
      </c>
      <c r="W98" s="222"/>
      <c r="X98" s="222" t="s">
        <v>321</v>
      </c>
      <c r="Y98" s="222" t="s">
        <v>144</v>
      </c>
      <c r="Z98" s="211"/>
      <c r="AA98" s="211"/>
      <c r="AB98" s="211"/>
      <c r="AC98" s="211"/>
      <c r="AD98" s="211"/>
      <c r="AE98" s="211"/>
      <c r="AF98" s="211"/>
      <c r="AG98" s="211" t="s">
        <v>322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2" x14ac:dyDescent="0.2">
      <c r="A99" s="218"/>
      <c r="B99" s="219"/>
      <c r="C99" s="256" t="s">
        <v>393</v>
      </c>
      <c r="D99" s="248"/>
      <c r="E99" s="248"/>
      <c r="F99" s="248"/>
      <c r="G99" s="248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1"/>
      <c r="AA99" s="211"/>
      <c r="AB99" s="211"/>
      <c r="AC99" s="211"/>
      <c r="AD99" s="211"/>
      <c r="AE99" s="211"/>
      <c r="AF99" s="211"/>
      <c r="AG99" s="211" t="s">
        <v>151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x14ac:dyDescent="0.2">
      <c r="A100" s="3"/>
      <c r="B100" s="4"/>
      <c r="C100" s="262"/>
      <c r="D100" s="6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AE100">
        <v>12</v>
      </c>
      <c r="AF100">
        <v>21</v>
      </c>
      <c r="AG100" t="s">
        <v>122</v>
      </c>
    </row>
    <row r="101" spans="1:60" x14ac:dyDescent="0.2">
      <c r="A101" s="214"/>
      <c r="B101" s="215" t="s">
        <v>29</v>
      </c>
      <c r="C101" s="263"/>
      <c r="D101" s="216"/>
      <c r="E101" s="217"/>
      <c r="F101" s="217"/>
      <c r="G101" s="233">
        <f>G8+G32+G37+G40+G44+G61+G97</f>
        <v>0</v>
      </c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AE101">
        <f>SUMIF(L7:L99,AE100,G7:G99)</f>
        <v>0</v>
      </c>
      <c r="AF101">
        <f>SUMIF(L7:L99,AF100,G7:G99)</f>
        <v>0</v>
      </c>
      <c r="AG101" t="s">
        <v>255</v>
      </c>
    </row>
    <row r="102" spans="1:60" x14ac:dyDescent="0.2">
      <c r="C102" s="264"/>
      <c r="D102" s="10"/>
      <c r="AG102" t="s">
        <v>256</v>
      </c>
    </row>
    <row r="103" spans="1:60" x14ac:dyDescent="0.2">
      <c r="D103" s="10"/>
    </row>
    <row r="104" spans="1:60" x14ac:dyDescent="0.2">
      <c r="D104" s="10"/>
    </row>
    <row r="105" spans="1:60" x14ac:dyDescent="0.2">
      <c r="D105" s="10"/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5mQMoqDsnfeTMwAYKUx6tgapwoSyaivnViDsUjfbawGYhHE790+f1cEv4npSyiDOxEnkgJYfJlf88N9n2/FBbQ==" saltValue="RDofoPlK4zOxj6L+DQ5M6A==" spinCount="100000" sheet="1" formatRows="0"/>
  <mergeCells count="31">
    <mergeCell ref="C99:G99"/>
    <mergeCell ref="C70:G70"/>
    <mergeCell ref="C72:G72"/>
    <mergeCell ref="C74:G74"/>
    <mergeCell ref="C76:G76"/>
    <mergeCell ref="C78:G78"/>
    <mergeCell ref="C94:G94"/>
    <mergeCell ref="C60:G60"/>
    <mergeCell ref="C63:G63"/>
    <mergeCell ref="C64:G64"/>
    <mergeCell ref="C66:G66"/>
    <mergeCell ref="C67:G67"/>
    <mergeCell ref="C69:G69"/>
    <mergeCell ref="C30:G30"/>
    <mergeCell ref="C34:G34"/>
    <mergeCell ref="C39:G39"/>
    <mergeCell ref="C42:G42"/>
    <mergeCell ref="C53:G53"/>
    <mergeCell ref="C56:G56"/>
    <mergeCell ref="C16:G16"/>
    <mergeCell ref="C18:G18"/>
    <mergeCell ref="C20:G20"/>
    <mergeCell ref="C23:G23"/>
    <mergeCell ref="C26:G26"/>
    <mergeCell ref="C27:G27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00974E-530C-4887-84DE-15449844483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6" t="s">
        <v>109</v>
      </c>
      <c r="B1" s="196"/>
      <c r="C1" s="196"/>
      <c r="D1" s="196"/>
      <c r="E1" s="196"/>
      <c r="F1" s="196"/>
      <c r="G1" s="196"/>
      <c r="AG1" t="s">
        <v>110</v>
      </c>
    </row>
    <row r="2" spans="1:60" ht="24.95" customHeight="1" x14ac:dyDescent="0.2">
      <c r="A2" s="197" t="s">
        <v>7</v>
      </c>
      <c r="B2" s="49" t="s">
        <v>43</v>
      </c>
      <c r="C2" s="200" t="s">
        <v>44</v>
      </c>
      <c r="D2" s="198"/>
      <c r="E2" s="198"/>
      <c r="F2" s="198"/>
      <c r="G2" s="199"/>
      <c r="AG2" t="s">
        <v>111</v>
      </c>
    </row>
    <row r="3" spans="1:60" ht="24.95" customHeight="1" x14ac:dyDescent="0.2">
      <c r="A3" s="197" t="s">
        <v>8</v>
      </c>
      <c r="B3" s="49" t="s">
        <v>58</v>
      </c>
      <c r="C3" s="200" t="s">
        <v>59</v>
      </c>
      <c r="D3" s="198"/>
      <c r="E3" s="198"/>
      <c r="F3" s="198"/>
      <c r="G3" s="199"/>
      <c r="AC3" s="175" t="s">
        <v>111</v>
      </c>
      <c r="AG3" t="s">
        <v>112</v>
      </c>
    </row>
    <row r="4" spans="1:60" ht="24.95" customHeight="1" x14ac:dyDescent="0.2">
      <c r="A4" s="201" t="s">
        <v>9</v>
      </c>
      <c r="B4" s="202" t="s">
        <v>64</v>
      </c>
      <c r="C4" s="203" t="s">
        <v>65</v>
      </c>
      <c r="D4" s="204"/>
      <c r="E4" s="204"/>
      <c r="F4" s="204"/>
      <c r="G4" s="205"/>
      <c r="AG4" t="s">
        <v>113</v>
      </c>
    </row>
    <row r="5" spans="1:60" x14ac:dyDescent="0.2">
      <c r="D5" s="10"/>
    </row>
    <row r="6" spans="1:60" ht="38.25" x14ac:dyDescent="0.2">
      <c r="A6" s="207" t="s">
        <v>114</v>
      </c>
      <c r="B6" s="209" t="s">
        <v>115</v>
      </c>
      <c r="C6" s="209" t="s">
        <v>116</v>
      </c>
      <c r="D6" s="208" t="s">
        <v>117</v>
      </c>
      <c r="E6" s="207" t="s">
        <v>118</v>
      </c>
      <c r="F6" s="206" t="s">
        <v>119</v>
      </c>
      <c r="G6" s="207" t="s">
        <v>29</v>
      </c>
      <c r="H6" s="210" t="s">
        <v>30</v>
      </c>
      <c r="I6" s="210" t="s">
        <v>120</v>
      </c>
      <c r="J6" s="210" t="s">
        <v>31</v>
      </c>
      <c r="K6" s="210" t="s">
        <v>121</v>
      </c>
      <c r="L6" s="210" t="s">
        <v>122</v>
      </c>
      <c r="M6" s="210" t="s">
        <v>123</v>
      </c>
      <c r="N6" s="210" t="s">
        <v>124</v>
      </c>
      <c r="O6" s="210" t="s">
        <v>125</v>
      </c>
      <c r="P6" s="210" t="s">
        <v>126</v>
      </c>
      <c r="Q6" s="210" t="s">
        <v>127</v>
      </c>
      <c r="R6" s="210" t="s">
        <v>128</v>
      </c>
      <c r="S6" s="210" t="s">
        <v>129</v>
      </c>
      <c r="T6" s="210" t="s">
        <v>130</v>
      </c>
      <c r="U6" s="210" t="s">
        <v>131</v>
      </c>
      <c r="V6" s="210" t="s">
        <v>132</v>
      </c>
      <c r="W6" s="210" t="s">
        <v>133</v>
      </c>
      <c r="X6" s="210" t="s">
        <v>134</v>
      </c>
      <c r="Y6" s="210" t="s">
        <v>135</v>
      </c>
    </row>
    <row r="7" spans="1:60" hidden="1" x14ac:dyDescent="0.2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2"/>
      <c r="O7" s="212"/>
      <c r="P7" s="212"/>
      <c r="Q7" s="212"/>
      <c r="R7" s="213"/>
      <c r="S7" s="213"/>
      <c r="T7" s="213"/>
      <c r="U7" s="213"/>
      <c r="V7" s="213"/>
      <c r="W7" s="213"/>
      <c r="X7" s="213"/>
      <c r="Y7" s="213"/>
    </row>
    <row r="8" spans="1:60" x14ac:dyDescent="0.2">
      <c r="A8" s="227" t="s">
        <v>136</v>
      </c>
      <c r="B8" s="228" t="s">
        <v>64</v>
      </c>
      <c r="C8" s="253" t="s">
        <v>80</v>
      </c>
      <c r="D8" s="229"/>
      <c r="E8" s="230"/>
      <c r="F8" s="231"/>
      <c r="G8" s="231">
        <f>SUMIF(AG9:AG9,"&lt;&gt;NOR",G9:G9)</f>
        <v>0</v>
      </c>
      <c r="H8" s="231"/>
      <c r="I8" s="231">
        <f>SUM(I9:I9)</f>
        <v>0</v>
      </c>
      <c r="J8" s="231"/>
      <c r="K8" s="231">
        <f>SUM(K9:K9)</f>
        <v>0</v>
      </c>
      <c r="L8" s="231"/>
      <c r="M8" s="231">
        <f>SUM(M9:M9)</f>
        <v>0</v>
      </c>
      <c r="N8" s="230"/>
      <c r="O8" s="230">
        <f>SUM(O9:O9)</f>
        <v>0.01</v>
      </c>
      <c r="P8" s="230"/>
      <c r="Q8" s="230">
        <f>SUM(Q9:Q9)</f>
        <v>0</v>
      </c>
      <c r="R8" s="231"/>
      <c r="S8" s="231"/>
      <c r="T8" s="232"/>
      <c r="U8" s="226"/>
      <c r="V8" s="226">
        <f>SUM(V9:V9)</f>
        <v>0.16</v>
      </c>
      <c r="W8" s="226"/>
      <c r="X8" s="226"/>
      <c r="Y8" s="226"/>
      <c r="AG8" t="s">
        <v>137</v>
      </c>
    </row>
    <row r="9" spans="1:60" outlineLevel="1" x14ac:dyDescent="0.2">
      <c r="A9" s="241">
        <v>1</v>
      </c>
      <c r="B9" s="242" t="s">
        <v>394</v>
      </c>
      <c r="C9" s="254" t="s">
        <v>395</v>
      </c>
      <c r="D9" s="243" t="s">
        <v>298</v>
      </c>
      <c r="E9" s="244">
        <v>1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1.4489999999999999E-2</v>
      </c>
      <c r="O9" s="244">
        <f>ROUND(E9*N9,2)</f>
        <v>0.01</v>
      </c>
      <c r="P9" s="244">
        <v>0</v>
      </c>
      <c r="Q9" s="244">
        <f>ROUND(E9*P9,2)</f>
        <v>0</v>
      </c>
      <c r="R9" s="246"/>
      <c r="S9" s="246" t="s">
        <v>155</v>
      </c>
      <c r="T9" s="247" t="s">
        <v>181</v>
      </c>
      <c r="U9" s="222">
        <v>0.16</v>
      </c>
      <c r="V9" s="222">
        <f>ROUND(E9*U9,2)</f>
        <v>0.16</v>
      </c>
      <c r="W9" s="222"/>
      <c r="X9" s="222" t="s">
        <v>143</v>
      </c>
      <c r="Y9" s="222" t="s">
        <v>144</v>
      </c>
      <c r="Z9" s="211"/>
      <c r="AA9" s="211"/>
      <c r="AB9" s="211"/>
      <c r="AC9" s="211"/>
      <c r="AD9" s="211"/>
      <c r="AE9" s="211"/>
      <c r="AF9" s="211"/>
      <c r="AG9" s="211" t="s">
        <v>145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x14ac:dyDescent="0.2">
      <c r="A10" s="227" t="s">
        <v>136</v>
      </c>
      <c r="B10" s="228" t="s">
        <v>85</v>
      </c>
      <c r="C10" s="253" t="s">
        <v>86</v>
      </c>
      <c r="D10" s="229"/>
      <c r="E10" s="230"/>
      <c r="F10" s="231"/>
      <c r="G10" s="231">
        <f>SUMIF(AG11:AG24,"&lt;&gt;NOR",G11:G24)</f>
        <v>0</v>
      </c>
      <c r="H10" s="231"/>
      <c r="I10" s="231">
        <f>SUM(I11:I24)</f>
        <v>0</v>
      </c>
      <c r="J10" s="231"/>
      <c r="K10" s="231">
        <f>SUM(K11:K24)</f>
        <v>0</v>
      </c>
      <c r="L10" s="231"/>
      <c r="M10" s="231">
        <f>SUM(M11:M24)</f>
        <v>0</v>
      </c>
      <c r="N10" s="230"/>
      <c r="O10" s="230">
        <f>SUM(O11:O24)</f>
        <v>0.03</v>
      </c>
      <c r="P10" s="230"/>
      <c r="Q10" s="230">
        <f>SUM(Q11:Q24)</f>
        <v>0.28999999999999998</v>
      </c>
      <c r="R10" s="231"/>
      <c r="S10" s="231"/>
      <c r="T10" s="232"/>
      <c r="U10" s="226"/>
      <c r="V10" s="226">
        <f>SUM(V11:V24)</f>
        <v>46.480000000000004</v>
      </c>
      <c r="W10" s="226"/>
      <c r="X10" s="226"/>
      <c r="Y10" s="226"/>
      <c r="AG10" t="s">
        <v>137</v>
      </c>
    </row>
    <row r="11" spans="1:60" outlineLevel="1" x14ac:dyDescent="0.2">
      <c r="A11" s="241">
        <v>2</v>
      </c>
      <c r="B11" s="242" t="s">
        <v>396</v>
      </c>
      <c r="C11" s="254" t="s">
        <v>397</v>
      </c>
      <c r="D11" s="243" t="s">
        <v>148</v>
      </c>
      <c r="E11" s="244">
        <v>8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2.0400000000000001E-3</v>
      </c>
      <c r="O11" s="244">
        <f>ROUND(E11*N11,2)</f>
        <v>0.02</v>
      </c>
      <c r="P11" s="244">
        <v>3.6170000000000001E-2</v>
      </c>
      <c r="Q11" s="244">
        <f>ROUND(E11*P11,2)</f>
        <v>0.28999999999999998</v>
      </c>
      <c r="R11" s="246" t="s">
        <v>307</v>
      </c>
      <c r="S11" s="246" t="s">
        <v>142</v>
      </c>
      <c r="T11" s="247" t="s">
        <v>142</v>
      </c>
      <c r="U11" s="222">
        <v>4</v>
      </c>
      <c r="V11" s="222">
        <f>ROUND(E11*U11,2)</f>
        <v>32</v>
      </c>
      <c r="W11" s="222"/>
      <c r="X11" s="222" t="s">
        <v>143</v>
      </c>
      <c r="Y11" s="222" t="s">
        <v>144</v>
      </c>
      <c r="Z11" s="211"/>
      <c r="AA11" s="211"/>
      <c r="AB11" s="211"/>
      <c r="AC11" s="211"/>
      <c r="AD11" s="211"/>
      <c r="AE11" s="211"/>
      <c r="AF11" s="211"/>
      <c r="AG11" s="211" t="s">
        <v>145</v>
      </c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41">
        <v>3</v>
      </c>
      <c r="B12" s="242" t="s">
        <v>398</v>
      </c>
      <c r="C12" s="254" t="s">
        <v>399</v>
      </c>
      <c r="D12" s="243" t="s">
        <v>148</v>
      </c>
      <c r="E12" s="244">
        <v>8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8.8999999999999995E-4</v>
      </c>
      <c r="O12" s="244">
        <f>ROUND(E12*N12,2)</f>
        <v>0.01</v>
      </c>
      <c r="P12" s="244">
        <v>0</v>
      </c>
      <c r="Q12" s="244">
        <f>ROUND(E12*P12,2)</f>
        <v>0</v>
      </c>
      <c r="R12" s="246" t="s">
        <v>307</v>
      </c>
      <c r="S12" s="246" t="s">
        <v>142</v>
      </c>
      <c r="T12" s="247" t="s">
        <v>142</v>
      </c>
      <c r="U12" s="222">
        <v>0.79</v>
      </c>
      <c r="V12" s="222">
        <f>ROUND(E12*U12,2)</f>
        <v>6.32</v>
      </c>
      <c r="W12" s="222"/>
      <c r="X12" s="222" t="s">
        <v>143</v>
      </c>
      <c r="Y12" s="222" t="s">
        <v>144</v>
      </c>
      <c r="Z12" s="211"/>
      <c r="AA12" s="211"/>
      <c r="AB12" s="211"/>
      <c r="AC12" s="211"/>
      <c r="AD12" s="211"/>
      <c r="AE12" s="211"/>
      <c r="AF12" s="211"/>
      <c r="AG12" s="211" t="s">
        <v>145</v>
      </c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ht="22.5" outlineLevel="1" x14ac:dyDescent="0.2">
      <c r="A13" s="241">
        <v>4</v>
      </c>
      <c r="B13" s="242" t="s">
        <v>400</v>
      </c>
      <c r="C13" s="254" t="s">
        <v>401</v>
      </c>
      <c r="D13" s="243" t="s">
        <v>148</v>
      </c>
      <c r="E13" s="244">
        <v>8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0</v>
      </c>
      <c r="O13" s="244">
        <f>ROUND(E13*N13,2)</f>
        <v>0</v>
      </c>
      <c r="P13" s="244">
        <v>0</v>
      </c>
      <c r="Q13" s="244">
        <f>ROUND(E13*P13,2)</f>
        <v>0</v>
      </c>
      <c r="R13" s="246" t="s">
        <v>307</v>
      </c>
      <c r="S13" s="246" t="s">
        <v>142</v>
      </c>
      <c r="T13" s="247" t="s">
        <v>142</v>
      </c>
      <c r="U13" s="222">
        <v>0.89</v>
      </c>
      <c r="V13" s="222">
        <f>ROUND(E13*U13,2)</f>
        <v>7.12</v>
      </c>
      <c r="W13" s="222"/>
      <c r="X13" s="222" t="s">
        <v>143</v>
      </c>
      <c r="Y13" s="222" t="s">
        <v>144</v>
      </c>
      <c r="Z13" s="211"/>
      <c r="AA13" s="211"/>
      <c r="AB13" s="211"/>
      <c r="AC13" s="211"/>
      <c r="AD13" s="211"/>
      <c r="AE13" s="211"/>
      <c r="AF13" s="211"/>
      <c r="AG13" s="211" t="s">
        <v>145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34">
        <v>5</v>
      </c>
      <c r="B14" s="235" t="s">
        <v>315</v>
      </c>
      <c r="C14" s="255" t="s">
        <v>316</v>
      </c>
      <c r="D14" s="236" t="s">
        <v>317</v>
      </c>
      <c r="E14" s="237">
        <v>5.4909999999999997</v>
      </c>
      <c r="F14" s="238"/>
      <c r="G14" s="239">
        <f>ROUND(E14*F14,2)</f>
        <v>0</v>
      </c>
      <c r="H14" s="238"/>
      <c r="I14" s="239">
        <f>ROUND(E14*H14,2)</f>
        <v>0</v>
      </c>
      <c r="J14" s="238"/>
      <c r="K14" s="239">
        <f>ROUND(E14*J14,2)</f>
        <v>0</v>
      </c>
      <c r="L14" s="239">
        <v>21</v>
      </c>
      <c r="M14" s="239">
        <f>G14*(1+L14/100)</f>
        <v>0</v>
      </c>
      <c r="N14" s="237">
        <v>0</v>
      </c>
      <c r="O14" s="237">
        <f>ROUND(E14*N14,2)</f>
        <v>0</v>
      </c>
      <c r="P14" s="237">
        <v>0</v>
      </c>
      <c r="Q14" s="237">
        <f>ROUND(E14*P14,2)</f>
        <v>0</v>
      </c>
      <c r="R14" s="239" t="s">
        <v>307</v>
      </c>
      <c r="S14" s="239" t="s">
        <v>142</v>
      </c>
      <c r="T14" s="240" t="s">
        <v>142</v>
      </c>
      <c r="U14" s="222">
        <v>0</v>
      </c>
      <c r="V14" s="222">
        <f>ROUND(E14*U14,2)</f>
        <v>0</v>
      </c>
      <c r="W14" s="222"/>
      <c r="X14" s="222" t="s">
        <v>143</v>
      </c>
      <c r="Y14" s="222" t="s">
        <v>144</v>
      </c>
      <c r="Z14" s="211"/>
      <c r="AA14" s="211"/>
      <c r="AB14" s="211"/>
      <c r="AC14" s="211"/>
      <c r="AD14" s="211"/>
      <c r="AE14" s="211"/>
      <c r="AF14" s="211"/>
      <c r="AG14" s="211" t="s">
        <v>145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2" x14ac:dyDescent="0.2">
      <c r="A15" s="218"/>
      <c r="B15" s="219"/>
      <c r="C15" s="259" t="s">
        <v>402</v>
      </c>
      <c r="D15" s="224"/>
      <c r="E15" s="225">
        <v>5.4909999999999997</v>
      </c>
      <c r="F15" s="222"/>
      <c r="G15" s="222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1"/>
      <c r="AA15" s="211"/>
      <c r="AB15" s="211"/>
      <c r="AC15" s="211"/>
      <c r="AD15" s="211"/>
      <c r="AE15" s="211"/>
      <c r="AF15" s="211"/>
      <c r="AG15" s="211" t="s">
        <v>183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34">
        <v>6</v>
      </c>
      <c r="B16" s="235" t="s">
        <v>319</v>
      </c>
      <c r="C16" s="255" t="s">
        <v>320</v>
      </c>
      <c r="D16" s="236" t="s">
        <v>317</v>
      </c>
      <c r="E16" s="237">
        <v>0.28936000000000001</v>
      </c>
      <c r="F16" s="238"/>
      <c r="G16" s="239">
        <f>ROUND(E16*F16,2)</f>
        <v>0</v>
      </c>
      <c r="H16" s="238"/>
      <c r="I16" s="239">
        <f>ROUND(E16*H16,2)</f>
        <v>0</v>
      </c>
      <c r="J16" s="238"/>
      <c r="K16" s="239">
        <f>ROUND(E16*J16,2)</f>
        <v>0</v>
      </c>
      <c r="L16" s="239">
        <v>21</v>
      </c>
      <c r="M16" s="239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9" t="s">
        <v>302</v>
      </c>
      <c r="S16" s="239" t="s">
        <v>142</v>
      </c>
      <c r="T16" s="240" t="s">
        <v>142</v>
      </c>
      <c r="U16" s="222">
        <v>9.9000000000000005E-2</v>
      </c>
      <c r="V16" s="222">
        <f>ROUND(E16*U16,2)</f>
        <v>0.03</v>
      </c>
      <c r="W16" s="222"/>
      <c r="X16" s="222" t="s">
        <v>321</v>
      </c>
      <c r="Y16" s="222" t="s">
        <v>144</v>
      </c>
      <c r="Z16" s="211"/>
      <c r="AA16" s="211"/>
      <c r="AB16" s="211"/>
      <c r="AC16" s="211"/>
      <c r="AD16" s="211"/>
      <c r="AE16" s="211"/>
      <c r="AF16" s="211"/>
      <c r="AG16" s="211" t="s">
        <v>322</v>
      </c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2" x14ac:dyDescent="0.2">
      <c r="A17" s="218"/>
      <c r="B17" s="219"/>
      <c r="C17" s="260" t="s">
        <v>323</v>
      </c>
      <c r="D17" s="251"/>
      <c r="E17" s="251"/>
      <c r="F17" s="251"/>
      <c r="G17" s="251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1"/>
      <c r="AA17" s="211"/>
      <c r="AB17" s="211"/>
      <c r="AC17" s="211"/>
      <c r="AD17" s="211"/>
      <c r="AE17" s="211"/>
      <c r="AF17" s="211"/>
      <c r="AG17" s="211" t="s">
        <v>177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2.5" outlineLevel="1" x14ac:dyDescent="0.2">
      <c r="A18" s="241">
        <v>7</v>
      </c>
      <c r="B18" s="242" t="s">
        <v>324</v>
      </c>
      <c r="C18" s="254" t="s">
        <v>325</v>
      </c>
      <c r="D18" s="243" t="s">
        <v>317</v>
      </c>
      <c r="E18" s="244">
        <v>0.28936000000000001</v>
      </c>
      <c r="F18" s="245"/>
      <c r="G18" s="246">
        <f>ROUND(E18*F18,2)</f>
        <v>0</v>
      </c>
      <c r="H18" s="245"/>
      <c r="I18" s="246">
        <f>ROUND(E18*H18,2)</f>
        <v>0</v>
      </c>
      <c r="J18" s="245"/>
      <c r="K18" s="246">
        <f>ROUND(E18*J18,2)</f>
        <v>0</v>
      </c>
      <c r="L18" s="246">
        <v>21</v>
      </c>
      <c r="M18" s="246">
        <f>G18*(1+L18/100)</f>
        <v>0</v>
      </c>
      <c r="N18" s="244">
        <v>0</v>
      </c>
      <c r="O18" s="244">
        <f>ROUND(E18*N18,2)</f>
        <v>0</v>
      </c>
      <c r="P18" s="244">
        <v>0</v>
      </c>
      <c r="Q18" s="244">
        <f>ROUND(E18*P18,2)</f>
        <v>0</v>
      </c>
      <c r="R18" s="246" t="s">
        <v>307</v>
      </c>
      <c r="S18" s="246" t="s">
        <v>142</v>
      </c>
      <c r="T18" s="247" t="s">
        <v>142</v>
      </c>
      <c r="U18" s="222">
        <v>2.0670000000000002</v>
      </c>
      <c r="V18" s="222">
        <f>ROUND(E18*U18,2)</f>
        <v>0.6</v>
      </c>
      <c r="W18" s="222"/>
      <c r="X18" s="222" t="s">
        <v>321</v>
      </c>
      <c r="Y18" s="222" t="s">
        <v>144</v>
      </c>
      <c r="Z18" s="211"/>
      <c r="AA18" s="211"/>
      <c r="AB18" s="211"/>
      <c r="AC18" s="211"/>
      <c r="AD18" s="211"/>
      <c r="AE18" s="211"/>
      <c r="AF18" s="211"/>
      <c r="AG18" s="211" t="s">
        <v>322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34">
        <v>8</v>
      </c>
      <c r="B19" s="235" t="s">
        <v>326</v>
      </c>
      <c r="C19" s="255" t="s">
        <v>327</v>
      </c>
      <c r="D19" s="236" t="s">
        <v>317</v>
      </c>
      <c r="E19" s="237">
        <v>0.28936000000000001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7">
        <v>0</v>
      </c>
      <c r="O19" s="237">
        <f>ROUND(E19*N19,2)</f>
        <v>0</v>
      </c>
      <c r="P19" s="237">
        <v>0</v>
      </c>
      <c r="Q19" s="237">
        <f>ROUND(E19*P19,2)</f>
        <v>0</v>
      </c>
      <c r="R19" s="239" t="s">
        <v>307</v>
      </c>
      <c r="S19" s="239" t="s">
        <v>142</v>
      </c>
      <c r="T19" s="240" t="s">
        <v>142</v>
      </c>
      <c r="U19" s="222">
        <v>0.49</v>
      </c>
      <c r="V19" s="222">
        <f>ROUND(E19*U19,2)</f>
        <v>0.14000000000000001</v>
      </c>
      <c r="W19" s="222"/>
      <c r="X19" s="222" t="s">
        <v>321</v>
      </c>
      <c r="Y19" s="222" t="s">
        <v>144</v>
      </c>
      <c r="Z19" s="211"/>
      <c r="AA19" s="211"/>
      <c r="AB19" s="211"/>
      <c r="AC19" s="211"/>
      <c r="AD19" s="211"/>
      <c r="AE19" s="211"/>
      <c r="AF19" s="211"/>
      <c r="AG19" s="211" t="s">
        <v>322</v>
      </c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2" x14ac:dyDescent="0.2">
      <c r="A20" s="218"/>
      <c r="B20" s="219"/>
      <c r="C20" s="256" t="s">
        <v>328</v>
      </c>
      <c r="D20" s="248"/>
      <c r="E20" s="248"/>
      <c r="F20" s="248"/>
      <c r="G20" s="248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1"/>
      <c r="AA20" s="211"/>
      <c r="AB20" s="211"/>
      <c r="AC20" s="211"/>
      <c r="AD20" s="211"/>
      <c r="AE20" s="211"/>
      <c r="AF20" s="211"/>
      <c r="AG20" s="211" t="s">
        <v>151</v>
      </c>
      <c r="AH20" s="211"/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">
      <c r="A21" s="241">
        <v>9</v>
      </c>
      <c r="B21" s="242" t="s">
        <v>329</v>
      </c>
      <c r="C21" s="254" t="s">
        <v>330</v>
      </c>
      <c r="D21" s="243" t="s">
        <v>317</v>
      </c>
      <c r="E21" s="244">
        <v>0.28936000000000001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 t="s">
        <v>307</v>
      </c>
      <c r="S21" s="246" t="s">
        <v>142</v>
      </c>
      <c r="T21" s="247" t="s">
        <v>142</v>
      </c>
      <c r="U21" s="222">
        <v>0.94</v>
      </c>
      <c r="V21" s="222">
        <f>ROUND(E21*U21,2)</f>
        <v>0.27</v>
      </c>
      <c r="W21" s="222"/>
      <c r="X21" s="222" t="s">
        <v>321</v>
      </c>
      <c r="Y21" s="222" t="s">
        <v>144</v>
      </c>
      <c r="Z21" s="211"/>
      <c r="AA21" s="211"/>
      <c r="AB21" s="211"/>
      <c r="AC21" s="211"/>
      <c r="AD21" s="211"/>
      <c r="AE21" s="211"/>
      <c r="AF21" s="211"/>
      <c r="AG21" s="211" t="s">
        <v>322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2.5" outlineLevel="1" x14ac:dyDescent="0.2">
      <c r="A22" s="241">
        <v>10</v>
      </c>
      <c r="B22" s="242" t="s">
        <v>331</v>
      </c>
      <c r="C22" s="254" t="s">
        <v>332</v>
      </c>
      <c r="D22" s="243" t="s">
        <v>317</v>
      </c>
      <c r="E22" s="244">
        <v>0.28936000000000001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6" t="s">
        <v>307</v>
      </c>
      <c r="S22" s="246" t="s">
        <v>333</v>
      </c>
      <c r="T22" s="247" t="s">
        <v>333</v>
      </c>
      <c r="U22" s="222">
        <v>0</v>
      </c>
      <c r="V22" s="222">
        <f>ROUND(E22*U22,2)</f>
        <v>0</v>
      </c>
      <c r="W22" s="222"/>
      <c r="X22" s="222" t="s">
        <v>321</v>
      </c>
      <c r="Y22" s="222" t="s">
        <v>144</v>
      </c>
      <c r="Z22" s="211"/>
      <c r="AA22" s="211"/>
      <c r="AB22" s="211"/>
      <c r="AC22" s="211"/>
      <c r="AD22" s="211"/>
      <c r="AE22" s="211"/>
      <c r="AF22" s="211"/>
      <c r="AG22" s="211" t="s">
        <v>322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">
      <c r="A23" s="234">
        <v>11</v>
      </c>
      <c r="B23" s="235" t="s">
        <v>334</v>
      </c>
      <c r="C23" s="255" t="s">
        <v>335</v>
      </c>
      <c r="D23" s="236" t="s">
        <v>317</v>
      </c>
      <c r="E23" s="237">
        <v>0.28936000000000001</v>
      </c>
      <c r="F23" s="238"/>
      <c r="G23" s="239">
        <f>ROUND(E23*F23,2)</f>
        <v>0</v>
      </c>
      <c r="H23" s="238"/>
      <c r="I23" s="239">
        <f>ROUND(E23*H23,2)</f>
        <v>0</v>
      </c>
      <c r="J23" s="238"/>
      <c r="K23" s="239">
        <f>ROUND(E23*J23,2)</f>
        <v>0</v>
      </c>
      <c r="L23" s="239">
        <v>21</v>
      </c>
      <c r="M23" s="239">
        <f>G23*(1+L23/100)</f>
        <v>0</v>
      </c>
      <c r="N23" s="237">
        <v>0</v>
      </c>
      <c r="O23" s="237">
        <f>ROUND(E23*N23,2)</f>
        <v>0</v>
      </c>
      <c r="P23" s="237">
        <v>0</v>
      </c>
      <c r="Q23" s="237">
        <f>ROUND(E23*P23,2)</f>
        <v>0</v>
      </c>
      <c r="R23" s="239" t="s">
        <v>336</v>
      </c>
      <c r="S23" s="239" t="s">
        <v>142</v>
      </c>
      <c r="T23" s="240" t="s">
        <v>142</v>
      </c>
      <c r="U23" s="222">
        <v>0.01</v>
      </c>
      <c r="V23" s="222">
        <f>ROUND(E23*U23,2)</f>
        <v>0</v>
      </c>
      <c r="W23" s="222"/>
      <c r="X23" s="222" t="s">
        <v>321</v>
      </c>
      <c r="Y23" s="222" t="s">
        <v>144</v>
      </c>
      <c r="Z23" s="211"/>
      <c r="AA23" s="211"/>
      <c r="AB23" s="211"/>
      <c r="AC23" s="211"/>
      <c r="AD23" s="211"/>
      <c r="AE23" s="211"/>
      <c r="AF23" s="211"/>
      <c r="AG23" s="211" t="s">
        <v>322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2" x14ac:dyDescent="0.2">
      <c r="A24" s="218"/>
      <c r="B24" s="219"/>
      <c r="C24" s="260" t="s">
        <v>337</v>
      </c>
      <c r="D24" s="251"/>
      <c r="E24" s="251"/>
      <c r="F24" s="251"/>
      <c r="G24" s="251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1"/>
      <c r="AA24" s="211"/>
      <c r="AB24" s="211"/>
      <c r="AC24" s="211"/>
      <c r="AD24" s="211"/>
      <c r="AE24" s="211"/>
      <c r="AF24" s="211"/>
      <c r="AG24" s="211" t="s">
        <v>177</v>
      </c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x14ac:dyDescent="0.2">
      <c r="A25" s="227" t="s">
        <v>136</v>
      </c>
      <c r="B25" s="228" t="s">
        <v>87</v>
      </c>
      <c r="C25" s="253" t="s">
        <v>88</v>
      </c>
      <c r="D25" s="229"/>
      <c r="E25" s="230"/>
      <c r="F25" s="231"/>
      <c r="G25" s="231">
        <f>SUMIF(AG26:AG27,"&lt;&gt;NOR",G26:G27)</f>
        <v>0</v>
      </c>
      <c r="H25" s="231"/>
      <c r="I25" s="231">
        <f>SUM(I26:I27)</f>
        <v>0</v>
      </c>
      <c r="J25" s="231"/>
      <c r="K25" s="231">
        <f>SUM(K26:K27)</f>
        <v>0</v>
      </c>
      <c r="L25" s="231"/>
      <c r="M25" s="231">
        <f>SUM(M26:M27)</f>
        <v>0</v>
      </c>
      <c r="N25" s="230"/>
      <c r="O25" s="230">
        <f>SUM(O26:O27)</f>
        <v>0</v>
      </c>
      <c r="P25" s="230"/>
      <c r="Q25" s="230">
        <f>SUM(Q26:Q27)</f>
        <v>0</v>
      </c>
      <c r="R25" s="231"/>
      <c r="S25" s="231"/>
      <c r="T25" s="232"/>
      <c r="U25" s="226"/>
      <c r="V25" s="226">
        <f>SUM(V26:V27)</f>
        <v>0.53</v>
      </c>
      <c r="W25" s="226"/>
      <c r="X25" s="226"/>
      <c r="Y25" s="226"/>
      <c r="AG25" t="s">
        <v>137</v>
      </c>
    </row>
    <row r="26" spans="1:60" outlineLevel="1" x14ac:dyDescent="0.2">
      <c r="A26" s="234">
        <v>12</v>
      </c>
      <c r="B26" s="235" t="s">
        <v>403</v>
      </c>
      <c r="C26" s="255" t="s">
        <v>404</v>
      </c>
      <c r="D26" s="236" t="s">
        <v>140</v>
      </c>
      <c r="E26" s="237">
        <v>2</v>
      </c>
      <c r="F26" s="238"/>
      <c r="G26" s="239">
        <f>ROUND(E26*F26,2)</f>
        <v>0</v>
      </c>
      <c r="H26" s="238"/>
      <c r="I26" s="239">
        <f>ROUND(E26*H26,2)</f>
        <v>0</v>
      </c>
      <c r="J26" s="238"/>
      <c r="K26" s="239">
        <f>ROUND(E26*J26,2)</f>
        <v>0</v>
      </c>
      <c r="L26" s="239">
        <v>21</v>
      </c>
      <c r="M26" s="239">
        <f>G26*(1+L26/100)</f>
        <v>0</v>
      </c>
      <c r="N26" s="237">
        <v>5.1000000000000004E-4</v>
      </c>
      <c r="O26" s="237">
        <f>ROUND(E26*N26,2)</f>
        <v>0</v>
      </c>
      <c r="P26" s="237">
        <v>0</v>
      </c>
      <c r="Q26" s="237">
        <f>ROUND(E26*P26,2)</f>
        <v>0</v>
      </c>
      <c r="R26" s="239"/>
      <c r="S26" s="239" t="s">
        <v>155</v>
      </c>
      <c r="T26" s="240" t="s">
        <v>181</v>
      </c>
      <c r="U26" s="222">
        <v>0.26700000000000002</v>
      </c>
      <c r="V26" s="222">
        <f>ROUND(E26*U26,2)</f>
        <v>0.53</v>
      </c>
      <c r="W26" s="222"/>
      <c r="X26" s="222" t="s">
        <v>143</v>
      </c>
      <c r="Y26" s="222" t="s">
        <v>144</v>
      </c>
      <c r="Z26" s="211"/>
      <c r="AA26" s="211"/>
      <c r="AB26" s="211"/>
      <c r="AC26" s="211"/>
      <c r="AD26" s="211"/>
      <c r="AE26" s="211"/>
      <c r="AF26" s="211"/>
      <c r="AG26" s="211" t="s">
        <v>145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2" x14ac:dyDescent="0.2">
      <c r="A27" s="218"/>
      <c r="B27" s="219"/>
      <c r="C27" s="256" t="s">
        <v>157</v>
      </c>
      <c r="D27" s="248"/>
      <c r="E27" s="248"/>
      <c r="F27" s="248"/>
      <c r="G27" s="248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1"/>
      <c r="AA27" s="211"/>
      <c r="AB27" s="211"/>
      <c r="AC27" s="211"/>
      <c r="AD27" s="211"/>
      <c r="AE27" s="211"/>
      <c r="AF27" s="211"/>
      <c r="AG27" s="211" t="s">
        <v>151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27" t="s">
        <v>136</v>
      </c>
      <c r="B28" s="228" t="s">
        <v>91</v>
      </c>
      <c r="C28" s="253" t="s">
        <v>65</v>
      </c>
      <c r="D28" s="229"/>
      <c r="E28" s="230"/>
      <c r="F28" s="231"/>
      <c r="G28" s="231">
        <f>SUMIF(AG29:AG38,"&lt;&gt;NOR",G29:G38)</f>
        <v>0</v>
      </c>
      <c r="H28" s="231"/>
      <c r="I28" s="231">
        <f>SUM(I29:I38)</f>
        <v>0</v>
      </c>
      <c r="J28" s="231"/>
      <c r="K28" s="231">
        <f>SUM(K29:K38)</f>
        <v>0</v>
      </c>
      <c r="L28" s="231"/>
      <c r="M28" s="231">
        <f>SUM(M29:M38)</f>
        <v>0</v>
      </c>
      <c r="N28" s="230"/>
      <c r="O28" s="230">
        <f>SUM(O29:O38)</f>
        <v>0.01</v>
      </c>
      <c r="P28" s="230"/>
      <c r="Q28" s="230">
        <f>SUM(Q29:Q38)</f>
        <v>0</v>
      </c>
      <c r="R28" s="231"/>
      <c r="S28" s="231"/>
      <c r="T28" s="232"/>
      <c r="U28" s="226"/>
      <c r="V28" s="226">
        <f>SUM(V29:V38)</f>
        <v>14.49</v>
      </c>
      <c r="W28" s="226"/>
      <c r="X28" s="226"/>
      <c r="Y28" s="226"/>
      <c r="AG28" t="s">
        <v>137</v>
      </c>
    </row>
    <row r="29" spans="1:60" ht="45" outlineLevel="1" x14ac:dyDescent="0.2">
      <c r="A29" s="234">
        <v>13</v>
      </c>
      <c r="B29" s="235" t="s">
        <v>405</v>
      </c>
      <c r="C29" s="255" t="s">
        <v>406</v>
      </c>
      <c r="D29" s="236" t="s">
        <v>148</v>
      </c>
      <c r="E29" s="237">
        <v>3.5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7">
        <v>1.4499999999999999E-3</v>
      </c>
      <c r="O29" s="237">
        <f>ROUND(E29*N29,2)</f>
        <v>0.01</v>
      </c>
      <c r="P29" s="237">
        <v>0</v>
      </c>
      <c r="Q29" s="237">
        <f>ROUND(E29*P29,2)</f>
        <v>0</v>
      </c>
      <c r="R29" s="239" t="s">
        <v>407</v>
      </c>
      <c r="S29" s="239" t="s">
        <v>142</v>
      </c>
      <c r="T29" s="240" t="s">
        <v>142</v>
      </c>
      <c r="U29" s="222">
        <v>0.74</v>
      </c>
      <c r="V29" s="222">
        <f>ROUND(E29*U29,2)</f>
        <v>2.59</v>
      </c>
      <c r="W29" s="222"/>
      <c r="X29" s="222" t="s">
        <v>143</v>
      </c>
      <c r="Y29" s="222" t="s">
        <v>144</v>
      </c>
      <c r="Z29" s="211"/>
      <c r="AA29" s="211"/>
      <c r="AB29" s="211"/>
      <c r="AC29" s="211"/>
      <c r="AD29" s="211"/>
      <c r="AE29" s="211"/>
      <c r="AF29" s="211"/>
      <c r="AG29" s="211" t="s">
        <v>145</v>
      </c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2" x14ac:dyDescent="0.2">
      <c r="A30" s="218"/>
      <c r="B30" s="219"/>
      <c r="C30" s="260" t="s">
        <v>408</v>
      </c>
      <c r="D30" s="251"/>
      <c r="E30" s="251"/>
      <c r="F30" s="251"/>
      <c r="G30" s="251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1"/>
      <c r="AA30" s="211"/>
      <c r="AB30" s="211"/>
      <c r="AC30" s="211"/>
      <c r="AD30" s="211"/>
      <c r="AE30" s="211"/>
      <c r="AF30" s="211"/>
      <c r="AG30" s="211" t="s">
        <v>177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2" x14ac:dyDescent="0.2">
      <c r="A31" s="218"/>
      <c r="B31" s="219"/>
      <c r="C31" s="259" t="s">
        <v>409</v>
      </c>
      <c r="D31" s="224"/>
      <c r="E31" s="225">
        <v>3.5</v>
      </c>
      <c r="F31" s="222"/>
      <c r="G31" s="222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1"/>
      <c r="AA31" s="211"/>
      <c r="AB31" s="211"/>
      <c r="AC31" s="211"/>
      <c r="AD31" s="211"/>
      <c r="AE31" s="211"/>
      <c r="AF31" s="211"/>
      <c r="AG31" s="211" t="s">
        <v>183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ht="22.5" outlineLevel="1" x14ac:dyDescent="0.2">
      <c r="A32" s="234">
        <v>14</v>
      </c>
      <c r="B32" s="235" t="s">
        <v>410</v>
      </c>
      <c r="C32" s="255" t="s">
        <v>411</v>
      </c>
      <c r="D32" s="236" t="s">
        <v>160</v>
      </c>
      <c r="E32" s="237">
        <v>7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21</v>
      </c>
      <c r="M32" s="239">
        <f>G32*(1+L32/100)</f>
        <v>0</v>
      </c>
      <c r="N32" s="237">
        <v>0</v>
      </c>
      <c r="O32" s="237">
        <f>ROUND(E32*N32,2)</f>
        <v>0</v>
      </c>
      <c r="P32" s="237">
        <v>0</v>
      </c>
      <c r="Q32" s="237">
        <f>ROUND(E32*P32,2)</f>
        <v>0</v>
      </c>
      <c r="R32" s="239"/>
      <c r="S32" s="239" t="s">
        <v>155</v>
      </c>
      <c r="T32" s="240" t="s">
        <v>181</v>
      </c>
      <c r="U32" s="222">
        <v>1.7</v>
      </c>
      <c r="V32" s="222">
        <f>ROUND(E32*U32,2)</f>
        <v>11.9</v>
      </c>
      <c r="W32" s="222"/>
      <c r="X32" s="222" t="s">
        <v>143</v>
      </c>
      <c r="Y32" s="222" t="s">
        <v>144</v>
      </c>
      <c r="Z32" s="211"/>
      <c r="AA32" s="211"/>
      <c r="AB32" s="211"/>
      <c r="AC32" s="211"/>
      <c r="AD32" s="211"/>
      <c r="AE32" s="211"/>
      <c r="AF32" s="211"/>
      <c r="AG32" s="211" t="s">
        <v>145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2" x14ac:dyDescent="0.2">
      <c r="A33" s="218"/>
      <c r="B33" s="219"/>
      <c r="C33" s="256" t="s">
        <v>412</v>
      </c>
      <c r="D33" s="248"/>
      <c r="E33" s="248"/>
      <c r="F33" s="248"/>
      <c r="G33" s="248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1"/>
      <c r="AA33" s="211"/>
      <c r="AB33" s="211"/>
      <c r="AC33" s="211"/>
      <c r="AD33" s="211"/>
      <c r="AE33" s="211"/>
      <c r="AF33" s="211"/>
      <c r="AG33" s="211" t="s">
        <v>151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">
      <c r="A34" s="241">
        <v>15</v>
      </c>
      <c r="B34" s="242" t="s">
        <v>413</v>
      </c>
      <c r="C34" s="254" t="s">
        <v>414</v>
      </c>
      <c r="D34" s="243" t="s">
        <v>367</v>
      </c>
      <c r="E34" s="244">
        <v>7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0</v>
      </c>
      <c r="O34" s="244">
        <f>ROUND(E34*N34,2)</f>
        <v>0</v>
      </c>
      <c r="P34" s="244">
        <v>0</v>
      </c>
      <c r="Q34" s="244">
        <f>ROUND(E34*P34,2)</f>
        <v>0</v>
      </c>
      <c r="R34" s="246"/>
      <c r="S34" s="246" t="s">
        <v>155</v>
      </c>
      <c r="T34" s="247" t="s">
        <v>181</v>
      </c>
      <c r="U34" s="222">
        <v>0</v>
      </c>
      <c r="V34" s="222">
        <f>ROUND(E34*U34,2)</f>
        <v>0</v>
      </c>
      <c r="W34" s="222"/>
      <c r="X34" s="222" t="s">
        <v>143</v>
      </c>
      <c r="Y34" s="222" t="s">
        <v>144</v>
      </c>
      <c r="Z34" s="211"/>
      <c r="AA34" s="211"/>
      <c r="AB34" s="211"/>
      <c r="AC34" s="211"/>
      <c r="AD34" s="211"/>
      <c r="AE34" s="211"/>
      <c r="AF34" s="211"/>
      <c r="AG34" s="211" t="s">
        <v>145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41">
        <v>16</v>
      </c>
      <c r="B35" s="242" t="s">
        <v>415</v>
      </c>
      <c r="C35" s="254" t="s">
        <v>416</v>
      </c>
      <c r="D35" s="243" t="s">
        <v>367</v>
      </c>
      <c r="E35" s="244">
        <v>14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6"/>
      <c r="S35" s="246" t="s">
        <v>155</v>
      </c>
      <c r="T35" s="247" t="s">
        <v>181</v>
      </c>
      <c r="U35" s="222">
        <v>0</v>
      </c>
      <c r="V35" s="222">
        <f>ROUND(E35*U35,2)</f>
        <v>0</v>
      </c>
      <c r="W35" s="222"/>
      <c r="X35" s="222" t="s">
        <v>143</v>
      </c>
      <c r="Y35" s="222" t="s">
        <v>144</v>
      </c>
      <c r="Z35" s="211"/>
      <c r="AA35" s="211"/>
      <c r="AB35" s="211"/>
      <c r="AC35" s="211"/>
      <c r="AD35" s="211"/>
      <c r="AE35" s="211"/>
      <c r="AF35" s="211"/>
      <c r="AG35" s="211" t="s">
        <v>145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34">
        <v>17</v>
      </c>
      <c r="B36" s="235" t="s">
        <v>417</v>
      </c>
      <c r="C36" s="255" t="s">
        <v>418</v>
      </c>
      <c r="D36" s="236" t="s">
        <v>180</v>
      </c>
      <c r="E36" s="237">
        <v>6</v>
      </c>
      <c r="F36" s="238"/>
      <c r="G36" s="239">
        <f>ROUND(E36*F36,2)</f>
        <v>0</v>
      </c>
      <c r="H36" s="238"/>
      <c r="I36" s="239">
        <f>ROUND(E36*H36,2)</f>
        <v>0</v>
      </c>
      <c r="J36" s="238"/>
      <c r="K36" s="239">
        <f>ROUND(E36*J36,2)</f>
        <v>0</v>
      </c>
      <c r="L36" s="239">
        <v>21</v>
      </c>
      <c r="M36" s="239">
        <f>G36*(1+L36/100)</f>
        <v>0</v>
      </c>
      <c r="N36" s="237">
        <v>0</v>
      </c>
      <c r="O36" s="237">
        <f>ROUND(E36*N36,2)</f>
        <v>0</v>
      </c>
      <c r="P36" s="237">
        <v>0</v>
      </c>
      <c r="Q36" s="237">
        <f>ROUND(E36*P36,2)</f>
        <v>0</v>
      </c>
      <c r="R36" s="239"/>
      <c r="S36" s="239" t="s">
        <v>155</v>
      </c>
      <c r="T36" s="240" t="s">
        <v>181</v>
      </c>
      <c r="U36" s="222">
        <v>0</v>
      </c>
      <c r="V36" s="222">
        <f>ROUND(E36*U36,2)</f>
        <v>0</v>
      </c>
      <c r="W36" s="222"/>
      <c r="X36" s="222" t="s">
        <v>143</v>
      </c>
      <c r="Y36" s="222" t="s">
        <v>144</v>
      </c>
      <c r="Z36" s="211"/>
      <c r="AA36" s="211"/>
      <c r="AB36" s="211"/>
      <c r="AC36" s="211"/>
      <c r="AD36" s="211"/>
      <c r="AE36" s="211"/>
      <c r="AF36" s="211"/>
      <c r="AG36" s="211" t="s">
        <v>145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">
      <c r="A37" s="218">
        <v>18</v>
      </c>
      <c r="B37" s="219" t="s">
        <v>419</v>
      </c>
      <c r="C37" s="257" t="s">
        <v>420</v>
      </c>
      <c r="D37" s="220" t="s">
        <v>0</v>
      </c>
      <c r="E37" s="249"/>
      <c r="F37" s="223"/>
      <c r="G37" s="222">
        <f>ROUND(E37*F37,2)</f>
        <v>0</v>
      </c>
      <c r="H37" s="223"/>
      <c r="I37" s="222">
        <f>ROUND(E37*H37,2)</f>
        <v>0</v>
      </c>
      <c r="J37" s="223"/>
      <c r="K37" s="222">
        <f>ROUND(E37*J37,2)</f>
        <v>0</v>
      </c>
      <c r="L37" s="222">
        <v>21</v>
      </c>
      <c r="M37" s="222">
        <f>G37*(1+L37/100)</f>
        <v>0</v>
      </c>
      <c r="N37" s="221">
        <v>0</v>
      </c>
      <c r="O37" s="221">
        <f>ROUND(E37*N37,2)</f>
        <v>0</v>
      </c>
      <c r="P37" s="221">
        <v>0</v>
      </c>
      <c r="Q37" s="221">
        <f>ROUND(E37*P37,2)</f>
        <v>0</v>
      </c>
      <c r="R37" s="222" t="s">
        <v>407</v>
      </c>
      <c r="S37" s="222" t="s">
        <v>142</v>
      </c>
      <c r="T37" s="222" t="s">
        <v>142</v>
      </c>
      <c r="U37" s="222">
        <v>0</v>
      </c>
      <c r="V37" s="222">
        <f>ROUND(E37*U37,2)</f>
        <v>0</v>
      </c>
      <c r="W37" s="222"/>
      <c r="X37" s="222" t="s">
        <v>174</v>
      </c>
      <c r="Y37" s="222" t="s">
        <v>144</v>
      </c>
      <c r="Z37" s="211"/>
      <c r="AA37" s="211"/>
      <c r="AB37" s="211"/>
      <c r="AC37" s="211"/>
      <c r="AD37" s="211"/>
      <c r="AE37" s="211"/>
      <c r="AF37" s="211"/>
      <c r="AG37" s="211" t="s">
        <v>175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2" x14ac:dyDescent="0.2">
      <c r="A38" s="218"/>
      <c r="B38" s="219"/>
      <c r="C38" s="258" t="s">
        <v>421</v>
      </c>
      <c r="D38" s="250"/>
      <c r="E38" s="250"/>
      <c r="F38" s="250"/>
      <c r="G38" s="250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1"/>
      <c r="AA38" s="211"/>
      <c r="AB38" s="211"/>
      <c r="AC38" s="211"/>
      <c r="AD38" s="211"/>
      <c r="AE38" s="211"/>
      <c r="AF38" s="211"/>
      <c r="AG38" s="211" t="s">
        <v>177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x14ac:dyDescent="0.2">
      <c r="A39" s="3"/>
      <c r="B39" s="4"/>
      <c r="C39" s="262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E39">
        <v>12</v>
      </c>
      <c r="AF39">
        <v>21</v>
      </c>
      <c r="AG39" t="s">
        <v>122</v>
      </c>
    </row>
    <row r="40" spans="1:60" x14ac:dyDescent="0.2">
      <c r="A40" s="214"/>
      <c r="B40" s="215" t="s">
        <v>29</v>
      </c>
      <c r="C40" s="263"/>
      <c r="D40" s="216"/>
      <c r="E40" s="217"/>
      <c r="F40" s="217"/>
      <c r="G40" s="233">
        <f>G8+G10+G25+G28</f>
        <v>0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E40">
        <f>SUMIF(L7:L38,AE39,G7:G38)</f>
        <v>0</v>
      </c>
      <c r="AF40">
        <f>SUMIF(L7:L38,AF39,G7:G38)</f>
        <v>0</v>
      </c>
      <c r="AG40" t="s">
        <v>255</v>
      </c>
    </row>
    <row r="41" spans="1:60" x14ac:dyDescent="0.2">
      <c r="C41" s="264"/>
      <c r="D41" s="10"/>
      <c r="AG41" t="s">
        <v>256</v>
      </c>
    </row>
    <row r="42" spans="1:60" x14ac:dyDescent="0.2">
      <c r="D42" s="10"/>
    </row>
    <row r="43" spans="1:60" x14ac:dyDescent="0.2">
      <c r="D43" s="10"/>
    </row>
    <row r="44" spans="1:60" x14ac:dyDescent="0.2">
      <c r="D44" s="10"/>
    </row>
    <row r="45" spans="1:60" x14ac:dyDescent="0.2">
      <c r="D45" s="10"/>
    </row>
    <row r="46" spans="1:60" x14ac:dyDescent="0.2">
      <c r="D46" s="10"/>
    </row>
    <row r="47" spans="1:60" x14ac:dyDescent="0.2">
      <c r="D47" s="10"/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rDzlZrBJeumdv5fHi+q8vXlTesGkR+vOBCucERCtlP0bAULezo5AeyaCILsTaE1wgMBraswSD5ypq/7Hp4Wwbw==" saltValue="vGdP/h1+LzAvvUEkk33gbA==" spinCount="100000" sheet="1" formatRows="0"/>
  <mergeCells count="11">
    <mergeCell ref="C24:G24"/>
    <mergeCell ref="C27:G27"/>
    <mergeCell ref="C30:G30"/>
    <mergeCell ref="C33:G33"/>
    <mergeCell ref="C38:G38"/>
    <mergeCell ref="A1:G1"/>
    <mergeCell ref="C2:G2"/>
    <mergeCell ref="C3:G3"/>
    <mergeCell ref="C4:G4"/>
    <mergeCell ref="C17:G17"/>
    <mergeCell ref="C20:G2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SO-01 1 Pol</vt:lpstr>
      <vt:lpstr>SO-01 2 Pol</vt:lpstr>
      <vt:lpstr>SO-01 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'SO-01 1 Pol'!Názvy_tisku</vt:lpstr>
      <vt:lpstr>'SO-01 2 Pol'!Názvy_tisku</vt:lpstr>
      <vt:lpstr>'SO-01 3 Pol'!Názvy_tisku</vt:lpstr>
      <vt:lpstr>oadresa</vt:lpstr>
      <vt:lpstr>Stavba!Objednatel</vt:lpstr>
      <vt:lpstr>Stavba!Objekt</vt:lpstr>
      <vt:lpstr>'SO-01 1 Pol'!Oblast_tisku</vt:lpstr>
      <vt:lpstr>'SO-01 2 Pol'!Oblast_tisku</vt:lpstr>
      <vt:lpstr>'SO-01 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Štefek</dc:creator>
  <cp:lastModifiedBy>Ladislav Štefek</cp:lastModifiedBy>
  <cp:lastPrinted>2019-03-19T12:27:02Z</cp:lastPrinted>
  <dcterms:created xsi:type="dcterms:W3CDTF">2009-04-08T07:15:50Z</dcterms:created>
  <dcterms:modified xsi:type="dcterms:W3CDTF">2025-09-16T15:04:29Z</dcterms:modified>
</cp:coreProperties>
</file>